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OPRAVNÉ PRÁCE 2021\REALIZACE\ST ZLN\ST ZLN (-63321019-) Opr. nástupišť v obv. ST ZLN\ZD pro uchazeče\"/>
    </mc:Choice>
  </mc:AlternateContent>
  <bookViews>
    <workbookView xWindow="0" yWindow="0" windowWidth="19260" windowHeight="11610"/>
  </bookViews>
  <sheets>
    <sheet name="Rekapitulace stavby" sheetId="1" r:id="rId1"/>
    <sheet name="SO 01.1 - zast. Vésky - k..." sheetId="2" r:id="rId2"/>
    <sheet name="SO 01.2.1 - zast. Vésky -..." sheetId="3" r:id="rId3"/>
    <sheet name="SO 01.2.2 - zast. Vésky -..." sheetId="4" r:id="rId4"/>
    <sheet name="SO 01.3.1 - zast. Vésky -..." sheetId="5" r:id="rId5"/>
    <sheet name="SO 01.3.2 - zast. Vésky -..." sheetId="6" r:id="rId6"/>
    <sheet name="SO 01.4 - zast. Vésky - o..." sheetId="7" r:id="rId7"/>
    <sheet name="SO 02.1 - zast. Popovice ..." sheetId="8" r:id="rId8"/>
    <sheet name="SO 02.2.1 - zast. Popovic..." sheetId="9" r:id="rId9"/>
    <sheet name="SO 02.2.2 - zast. Popovic..." sheetId="10" r:id="rId10"/>
    <sheet name="SO 02.3.1 - zast. Popovic..." sheetId="11" r:id="rId11"/>
    <sheet name="SO 02.3.2 - zast. Popovic..." sheetId="12" r:id="rId12"/>
    <sheet name="SO 02.4 - zast. Popovice ..." sheetId="13" r:id="rId13"/>
    <sheet name="VRN - VRN - SÚOŽI" sheetId="14" r:id="rId14"/>
  </sheets>
  <definedNames>
    <definedName name="_xlnm._FilterDatabase" localSheetId="1" hidden="1">'SO 01.1 - zast. Vésky - k...'!$C$123:$L$297</definedName>
    <definedName name="_xlnm._FilterDatabase" localSheetId="2" hidden="1">'SO 01.2.1 - zast. Vésky -...'!$C$123:$L$288</definedName>
    <definedName name="_xlnm._FilterDatabase" localSheetId="3" hidden="1">'SO 01.2.2 - zast. Vésky -...'!$C$119:$L$130</definedName>
    <definedName name="_xlnm._FilterDatabase" localSheetId="4" hidden="1">'SO 01.3.1 - zast. Vésky -...'!$C$118:$L$180</definedName>
    <definedName name="_xlnm._FilterDatabase" localSheetId="5" hidden="1">'SO 01.3.2 - zast. Vésky -...'!$C$119:$L$134</definedName>
    <definedName name="_xlnm._FilterDatabase" localSheetId="6" hidden="1">'SO 01.4 - zast. Vésky - o...'!$C$120:$L$182</definedName>
    <definedName name="_xlnm._FilterDatabase" localSheetId="7" hidden="1">'SO 02.1 - zast. Popovice ...'!$C$123:$L$290</definedName>
    <definedName name="_xlnm._FilterDatabase" localSheetId="8" hidden="1">'SO 02.2.1 - zast. Popovic...'!$C$123:$L$272</definedName>
    <definedName name="_xlnm._FilterDatabase" localSheetId="9" hidden="1">'SO 02.2.2 - zast. Popovic...'!$C$119:$L$130</definedName>
    <definedName name="_xlnm._FilterDatabase" localSheetId="10" hidden="1">'SO 02.3.1 - zast. Popovic...'!$C$118:$L$179</definedName>
    <definedName name="_xlnm._FilterDatabase" localSheetId="11" hidden="1">'SO 02.3.2 - zast. Popovic...'!$C$119:$L$134</definedName>
    <definedName name="_xlnm._FilterDatabase" localSheetId="12" hidden="1">'SO 02.4 - zast. Popovice ...'!$C$120:$L$182</definedName>
    <definedName name="_xlnm._FilterDatabase" localSheetId="13" hidden="1">'VRN - VRN - SÚOŽI'!$C$116:$L$156</definedName>
    <definedName name="_xlnm.Print_Titles" localSheetId="0">'Rekapitulace stavby'!$92:$92</definedName>
    <definedName name="_xlnm.Print_Titles" localSheetId="1">'SO 01.1 - zast. Vésky - k...'!$123:$123</definedName>
    <definedName name="_xlnm.Print_Titles" localSheetId="2">'SO 01.2.1 - zast. Vésky -...'!$123:$123</definedName>
    <definedName name="_xlnm.Print_Titles" localSheetId="3">'SO 01.2.2 - zast. Vésky -...'!$119:$119</definedName>
    <definedName name="_xlnm.Print_Titles" localSheetId="4">'SO 01.3.1 - zast. Vésky -...'!$118:$118</definedName>
    <definedName name="_xlnm.Print_Titles" localSheetId="5">'SO 01.3.2 - zast. Vésky -...'!$119:$119</definedName>
    <definedName name="_xlnm.Print_Titles" localSheetId="6">'SO 01.4 - zast. Vésky - o...'!$120:$120</definedName>
    <definedName name="_xlnm.Print_Titles" localSheetId="7">'SO 02.1 - zast. Popovice ...'!$123:$123</definedName>
    <definedName name="_xlnm.Print_Titles" localSheetId="8">'SO 02.2.1 - zast. Popovic...'!$123:$123</definedName>
    <definedName name="_xlnm.Print_Titles" localSheetId="9">'SO 02.2.2 - zast. Popovic...'!$119:$119</definedName>
    <definedName name="_xlnm.Print_Titles" localSheetId="10">'SO 02.3.1 - zast. Popovic...'!$118:$118</definedName>
    <definedName name="_xlnm.Print_Titles" localSheetId="11">'SO 02.3.2 - zast. Popovic...'!$119:$119</definedName>
    <definedName name="_xlnm.Print_Titles" localSheetId="12">'SO 02.4 - zast. Popovice ...'!$120:$120</definedName>
    <definedName name="_xlnm.Print_Titles" localSheetId="13">'VRN - VRN - SÚOŽI'!$116:$116</definedName>
    <definedName name="_xlnm.Print_Area" localSheetId="0">'Rekapitulace stavby'!$D$4:$AO$76,'Rekapitulace stavby'!$C$82:$AQ$108</definedName>
    <definedName name="_xlnm.Print_Area" localSheetId="1">'SO 01.1 - zast. Vésky - k...'!$C$4:$K$76,'SO 01.1 - zast. Vésky - k...'!$C$82:$K$105,'SO 01.1 - zast. Vésky - k...'!$C$111:$L$297</definedName>
    <definedName name="_xlnm.Print_Area" localSheetId="2">'SO 01.2.1 - zast. Vésky -...'!$C$4:$K$76,'SO 01.2.1 - zast. Vésky -...'!$C$82:$K$105,'SO 01.2.1 - zast. Vésky -...'!$C$111:$L$288</definedName>
    <definedName name="_xlnm.Print_Area" localSheetId="3">'SO 01.2.2 - zast. Vésky -...'!$C$4:$K$76,'SO 01.2.2 - zast. Vésky -...'!$C$82:$K$101,'SO 01.2.2 - zast. Vésky -...'!$C$107:$L$130</definedName>
    <definedName name="_xlnm.Print_Area" localSheetId="4">'SO 01.3.1 - zast. Vésky -...'!$C$4:$K$76,'SO 01.3.1 - zast. Vésky -...'!$C$82:$K$100,'SO 01.3.1 - zast. Vésky -...'!$C$106:$L$180</definedName>
    <definedName name="_xlnm.Print_Area" localSheetId="5">'SO 01.3.2 - zast. Vésky -...'!$C$4:$K$76,'SO 01.3.2 - zast. Vésky -...'!$C$82:$K$101,'SO 01.3.2 - zast. Vésky -...'!$C$107:$L$134</definedName>
    <definedName name="_xlnm.Print_Area" localSheetId="6">'SO 01.4 - zast. Vésky - o...'!$C$4:$K$76,'SO 01.4 - zast. Vésky - o...'!$C$82:$K$102,'SO 01.4 - zast. Vésky - o...'!$C$108:$L$182</definedName>
    <definedName name="_xlnm.Print_Area" localSheetId="7">'SO 02.1 - zast. Popovice ...'!$C$4:$K$76,'SO 02.1 - zast. Popovice ...'!$C$82:$K$105,'SO 02.1 - zast. Popovice ...'!$C$111:$L$290</definedName>
    <definedName name="_xlnm.Print_Area" localSheetId="8">'SO 02.2.1 - zast. Popovic...'!$C$4:$K$76,'SO 02.2.1 - zast. Popovic...'!$C$82:$K$105,'SO 02.2.1 - zast. Popovic...'!$C$111:$L$272</definedName>
    <definedName name="_xlnm.Print_Area" localSheetId="9">'SO 02.2.2 - zast. Popovic...'!$C$4:$K$76,'SO 02.2.2 - zast. Popovic...'!$C$82:$K$101,'SO 02.2.2 - zast. Popovic...'!$C$107:$L$130</definedName>
    <definedName name="_xlnm.Print_Area" localSheetId="10">'SO 02.3.1 - zast. Popovic...'!$C$4:$K$76,'SO 02.3.1 - zast. Popovic...'!$C$82:$K$100,'SO 02.3.1 - zast. Popovic...'!$C$106:$L$179</definedName>
    <definedName name="_xlnm.Print_Area" localSheetId="11">'SO 02.3.2 - zast. Popovic...'!$C$4:$K$76,'SO 02.3.2 - zast. Popovic...'!$C$82:$K$101,'SO 02.3.2 - zast. Popovic...'!$C$107:$L$134</definedName>
    <definedName name="_xlnm.Print_Area" localSheetId="12">'SO 02.4 - zast. Popovice ...'!$C$4:$K$76,'SO 02.4 - zast. Popovice ...'!$C$82:$K$102,'SO 02.4 - zast. Popovice ...'!$C$108:$L$182</definedName>
    <definedName name="_xlnm.Print_Area" localSheetId="13">'VRN - VRN - SÚOŽI'!$C$4:$K$76,'VRN - VRN - SÚOŽI'!$C$82:$K$98,'VRN - VRN - SÚOŽI'!$C$104:$L$156</definedName>
  </definedNames>
  <calcPr calcId="162913"/>
</workbook>
</file>

<file path=xl/calcChain.xml><?xml version="1.0" encoding="utf-8"?>
<calcChain xmlns="http://schemas.openxmlformats.org/spreadsheetml/2006/main">
  <c r="K39" i="14" l="1"/>
  <c r="K38" i="14"/>
  <c r="BA107" i="1"/>
  <c r="K37" i="14"/>
  <c r="AZ107" i="1"/>
  <c r="BI155" i="14"/>
  <c r="BH155" i="14"/>
  <c r="BG155" i="14"/>
  <c r="BF155" i="14"/>
  <c r="X155" i="14"/>
  <c r="V155" i="14"/>
  <c r="T155" i="14"/>
  <c r="P155" i="14"/>
  <c r="BI153" i="14"/>
  <c r="BH153" i="14"/>
  <c r="BG153" i="14"/>
  <c r="BF153" i="14"/>
  <c r="X153" i="14"/>
  <c r="V153" i="14"/>
  <c r="T153" i="14"/>
  <c r="P153" i="14"/>
  <c r="BI150" i="14"/>
  <c r="BH150" i="14"/>
  <c r="BG150" i="14"/>
  <c r="BF150" i="14"/>
  <c r="X150" i="14"/>
  <c r="V150" i="14"/>
  <c r="T150" i="14"/>
  <c r="P150" i="14"/>
  <c r="BI147" i="14"/>
  <c r="BH147" i="14"/>
  <c r="BG147" i="14"/>
  <c r="BF147" i="14"/>
  <c r="X147" i="14"/>
  <c r="V147" i="14"/>
  <c r="T147" i="14"/>
  <c r="P147" i="14"/>
  <c r="BI144" i="14"/>
  <c r="BH144" i="14"/>
  <c r="BG144" i="14"/>
  <c r="BF144" i="14"/>
  <c r="X144" i="14"/>
  <c r="V144" i="14"/>
  <c r="T144" i="14"/>
  <c r="P144" i="14"/>
  <c r="BI141" i="14"/>
  <c r="BH141" i="14"/>
  <c r="BG141" i="14"/>
  <c r="BF141" i="14"/>
  <c r="X141" i="14"/>
  <c r="V141" i="14"/>
  <c r="T141" i="14"/>
  <c r="P141" i="14"/>
  <c r="BI139" i="14"/>
  <c r="BH139" i="14"/>
  <c r="BG139" i="14"/>
  <c r="BF139" i="14"/>
  <c r="X139" i="14"/>
  <c r="V139" i="14"/>
  <c r="T139" i="14"/>
  <c r="P139" i="14"/>
  <c r="BI136" i="14"/>
  <c r="BH136" i="14"/>
  <c r="BG136" i="14"/>
  <c r="BF136" i="14"/>
  <c r="X136" i="14"/>
  <c r="V136" i="14"/>
  <c r="T136" i="14"/>
  <c r="P136" i="14"/>
  <c r="BI133" i="14"/>
  <c r="BH133" i="14"/>
  <c r="BG133" i="14"/>
  <c r="BF133" i="14"/>
  <c r="X133" i="14"/>
  <c r="V133" i="14"/>
  <c r="T133" i="14"/>
  <c r="P133" i="14"/>
  <c r="BI130" i="14"/>
  <c r="BH130" i="14"/>
  <c r="BG130" i="14"/>
  <c r="BF130" i="14"/>
  <c r="X130" i="14"/>
  <c r="V130" i="14"/>
  <c r="T130" i="14"/>
  <c r="P130" i="14"/>
  <c r="BI123" i="14"/>
  <c r="BH123" i="14"/>
  <c r="BG123" i="14"/>
  <c r="BF123" i="14"/>
  <c r="X123" i="14"/>
  <c r="V123" i="14"/>
  <c r="T123" i="14"/>
  <c r="P123" i="14"/>
  <c r="BI121" i="14"/>
  <c r="BH121" i="14"/>
  <c r="BG121" i="14"/>
  <c r="BF121" i="14"/>
  <c r="X121" i="14"/>
  <c r="V121" i="14"/>
  <c r="T121" i="14"/>
  <c r="P121" i="14"/>
  <c r="BI119" i="14"/>
  <c r="BH119" i="14"/>
  <c r="BG119" i="14"/>
  <c r="BF119" i="14"/>
  <c r="X119" i="14"/>
  <c r="V119" i="14"/>
  <c r="T119" i="14"/>
  <c r="P119" i="14"/>
  <c r="F111" i="14"/>
  <c r="E109" i="14"/>
  <c r="F89" i="14"/>
  <c r="E87" i="14"/>
  <c r="J24" i="14"/>
  <c r="E24" i="14"/>
  <c r="J92" i="14" s="1"/>
  <c r="J23" i="14"/>
  <c r="J21" i="14"/>
  <c r="E21" i="14"/>
  <c r="J113" i="14"/>
  <c r="J20" i="14"/>
  <c r="J18" i="14"/>
  <c r="E18" i="14"/>
  <c r="F114" i="14" s="1"/>
  <c r="J17" i="14"/>
  <c r="J15" i="14"/>
  <c r="E15" i="14"/>
  <c r="F113" i="14"/>
  <c r="J14" i="14"/>
  <c r="J12" i="14"/>
  <c r="J111" i="14" s="1"/>
  <c r="E7" i="14"/>
  <c r="E107" i="14"/>
  <c r="K39" i="13"/>
  <c r="K38" i="13"/>
  <c r="BA106" i="1"/>
  <c r="K37" i="13"/>
  <c r="AZ106" i="1" s="1"/>
  <c r="BI181" i="13"/>
  <c r="BH181" i="13"/>
  <c r="BG181" i="13"/>
  <c r="BF181" i="13"/>
  <c r="X181" i="13"/>
  <c r="X180" i="13"/>
  <c r="V181" i="13"/>
  <c r="V180" i="13" s="1"/>
  <c r="T181" i="13"/>
  <c r="T180" i="13"/>
  <c r="P181" i="13"/>
  <c r="BI175" i="13"/>
  <c r="BH175" i="13"/>
  <c r="BG175" i="13"/>
  <c r="BF175" i="13"/>
  <c r="X175" i="13"/>
  <c r="V175" i="13"/>
  <c r="T175" i="13"/>
  <c r="P175" i="13"/>
  <c r="BI173" i="13"/>
  <c r="BH173" i="13"/>
  <c r="BG173" i="13"/>
  <c r="BF173" i="13"/>
  <c r="X173" i="13"/>
  <c r="V173" i="13"/>
  <c r="T173" i="13"/>
  <c r="P173" i="13"/>
  <c r="BI168" i="13"/>
  <c r="BH168" i="13"/>
  <c r="BG168" i="13"/>
  <c r="BF168" i="13"/>
  <c r="X168" i="13"/>
  <c r="V168" i="13"/>
  <c r="T168" i="13"/>
  <c r="P168" i="13"/>
  <c r="BI163" i="13"/>
  <c r="BH163" i="13"/>
  <c r="BG163" i="13"/>
  <c r="BF163" i="13"/>
  <c r="X163" i="13"/>
  <c r="V163" i="13"/>
  <c r="T163" i="13"/>
  <c r="P163" i="13"/>
  <c r="BI161" i="13"/>
  <c r="BH161" i="13"/>
  <c r="BG161" i="13"/>
  <c r="BF161" i="13"/>
  <c r="X161" i="13"/>
  <c r="V161" i="13"/>
  <c r="T161" i="13"/>
  <c r="P161" i="13"/>
  <c r="BI156" i="13"/>
  <c r="BH156" i="13"/>
  <c r="BG156" i="13"/>
  <c r="BF156" i="13"/>
  <c r="X156" i="13"/>
  <c r="V156" i="13"/>
  <c r="T156" i="13"/>
  <c r="P156" i="13"/>
  <c r="BI153" i="13"/>
  <c r="BH153" i="13"/>
  <c r="BG153" i="13"/>
  <c r="BF153" i="13"/>
  <c r="X153" i="13"/>
  <c r="V153" i="13"/>
  <c r="T153" i="13"/>
  <c r="P153" i="13"/>
  <c r="BI148" i="13"/>
  <c r="BH148" i="13"/>
  <c r="BG148" i="13"/>
  <c r="BF148" i="13"/>
  <c r="X148" i="13"/>
  <c r="V148" i="13"/>
  <c r="T148" i="13"/>
  <c r="P148" i="13"/>
  <c r="BI146" i="13"/>
  <c r="BH146" i="13"/>
  <c r="BG146" i="13"/>
  <c r="BF146" i="13"/>
  <c r="X146" i="13"/>
  <c r="V146" i="13"/>
  <c r="T146" i="13"/>
  <c r="P146" i="13"/>
  <c r="BI141" i="13"/>
  <c r="BH141" i="13"/>
  <c r="BG141" i="13"/>
  <c r="BF141" i="13"/>
  <c r="X141" i="13"/>
  <c r="V141" i="13"/>
  <c r="T141" i="13"/>
  <c r="P141" i="13"/>
  <c r="BI138" i="13"/>
  <c r="BH138" i="13"/>
  <c r="BG138" i="13"/>
  <c r="BF138" i="13"/>
  <c r="X138" i="13"/>
  <c r="V138" i="13"/>
  <c r="T138" i="13"/>
  <c r="P138" i="13"/>
  <c r="BI134" i="13"/>
  <c r="BH134" i="13"/>
  <c r="BG134" i="13"/>
  <c r="BF134" i="13"/>
  <c r="X134" i="13"/>
  <c r="V134" i="13"/>
  <c r="T134" i="13"/>
  <c r="P134" i="13"/>
  <c r="BI131" i="13"/>
  <c r="BH131" i="13"/>
  <c r="BG131" i="13"/>
  <c r="BF131" i="13"/>
  <c r="X131" i="13"/>
  <c r="V131" i="13"/>
  <c r="T131" i="13"/>
  <c r="P131" i="13"/>
  <c r="BI126" i="13"/>
  <c r="BH126" i="13"/>
  <c r="BG126" i="13"/>
  <c r="BF126" i="13"/>
  <c r="X126" i="13"/>
  <c r="V126" i="13"/>
  <c r="T126" i="13"/>
  <c r="P126" i="13"/>
  <c r="BI124" i="13"/>
  <c r="BH124" i="13"/>
  <c r="BG124" i="13"/>
  <c r="BF124" i="13"/>
  <c r="X124" i="13"/>
  <c r="V124" i="13"/>
  <c r="T124" i="13"/>
  <c r="P124" i="13"/>
  <c r="J118" i="13"/>
  <c r="J117" i="13"/>
  <c r="F117" i="13"/>
  <c r="F115" i="13"/>
  <c r="E113" i="13"/>
  <c r="J92" i="13"/>
  <c r="J91" i="13"/>
  <c r="F91" i="13"/>
  <c r="F89" i="13"/>
  <c r="E87" i="13"/>
  <c r="J18" i="13"/>
  <c r="E18" i="13"/>
  <c r="F92" i="13" s="1"/>
  <c r="J17" i="13"/>
  <c r="J12" i="13"/>
  <c r="J115" i="13" s="1"/>
  <c r="E7" i="13"/>
  <c r="E111" i="13"/>
  <c r="K122" i="12"/>
  <c r="K98" i="12" s="1"/>
  <c r="R121" i="12"/>
  <c r="Q121" i="12"/>
  <c r="X121" i="12"/>
  <c r="V121" i="12"/>
  <c r="T121" i="12"/>
  <c r="BK121" i="12"/>
  <c r="K121" i="12"/>
  <c r="K97" i="12"/>
  <c r="K39" i="12"/>
  <c r="K38" i="12"/>
  <c r="BA105" i="1"/>
  <c r="K37" i="12"/>
  <c r="AZ105" i="1"/>
  <c r="BI133" i="12"/>
  <c r="BH133" i="12"/>
  <c r="BG133" i="12"/>
  <c r="BF133" i="12"/>
  <c r="X133" i="12"/>
  <c r="V133" i="12"/>
  <c r="T133" i="12"/>
  <c r="P133" i="12"/>
  <c r="BI131" i="12"/>
  <c r="BH131" i="12"/>
  <c r="BG131" i="12"/>
  <c r="BF131" i="12"/>
  <c r="X131" i="12"/>
  <c r="V131" i="12"/>
  <c r="T131" i="12"/>
  <c r="P131" i="12"/>
  <c r="BI129" i="12"/>
  <c r="BH129" i="12"/>
  <c r="BG129" i="12"/>
  <c r="BF129" i="12"/>
  <c r="X129" i="12"/>
  <c r="V129" i="12"/>
  <c r="T129" i="12"/>
  <c r="P129" i="12"/>
  <c r="BI127" i="12"/>
  <c r="BH127" i="12"/>
  <c r="BG127" i="12"/>
  <c r="BF127" i="12"/>
  <c r="X127" i="12"/>
  <c r="V127" i="12"/>
  <c r="T127" i="12"/>
  <c r="P127" i="12"/>
  <c r="BI125" i="12"/>
  <c r="BH125" i="12"/>
  <c r="BG125" i="12"/>
  <c r="BF125" i="12"/>
  <c r="X125" i="12"/>
  <c r="V125" i="12"/>
  <c r="T125" i="12"/>
  <c r="P125" i="12"/>
  <c r="J98" i="12"/>
  <c r="I98" i="12"/>
  <c r="J97" i="12"/>
  <c r="I97" i="12"/>
  <c r="F114" i="12"/>
  <c r="E112" i="12"/>
  <c r="F89" i="12"/>
  <c r="E87" i="12"/>
  <c r="J24" i="12"/>
  <c r="E24" i="12"/>
  <c r="J117" i="12" s="1"/>
  <c r="J23" i="12"/>
  <c r="J21" i="12"/>
  <c r="E21" i="12"/>
  <c r="J91" i="12" s="1"/>
  <c r="J20" i="12"/>
  <c r="J18" i="12"/>
  <c r="E18" i="12"/>
  <c r="F92" i="12" s="1"/>
  <c r="J17" i="12"/>
  <c r="J15" i="12"/>
  <c r="E15" i="12"/>
  <c r="F91" i="12" s="1"/>
  <c r="J14" i="12"/>
  <c r="J12" i="12"/>
  <c r="J114" i="12"/>
  <c r="E7" i="12"/>
  <c r="E85" i="12" s="1"/>
  <c r="K39" i="11"/>
  <c r="K38" i="11"/>
  <c r="BA104" i="1" s="1"/>
  <c r="K37" i="11"/>
  <c r="AZ104" i="1"/>
  <c r="BI178" i="11"/>
  <c r="BH178" i="11"/>
  <c r="BG178" i="11"/>
  <c r="BF178" i="11"/>
  <c r="X178" i="11"/>
  <c r="V178" i="11"/>
  <c r="T178" i="11"/>
  <c r="P178" i="11"/>
  <c r="BI176" i="11"/>
  <c r="BH176" i="11"/>
  <c r="BG176" i="11"/>
  <c r="BF176" i="11"/>
  <c r="X176" i="11"/>
  <c r="V176" i="11"/>
  <c r="T176" i="11"/>
  <c r="P176" i="11"/>
  <c r="BI174" i="11"/>
  <c r="BH174" i="11"/>
  <c r="BG174" i="11"/>
  <c r="BF174" i="11"/>
  <c r="X174" i="11"/>
  <c r="V174" i="11"/>
  <c r="T174" i="11"/>
  <c r="P174" i="11"/>
  <c r="K174" i="11" s="1"/>
  <c r="BE174" i="11" s="1"/>
  <c r="BI171" i="11"/>
  <c r="BH171" i="11"/>
  <c r="BG171" i="11"/>
  <c r="BF171" i="11"/>
  <c r="X171" i="11"/>
  <c r="V171" i="11"/>
  <c r="T171" i="11"/>
  <c r="P171" i="11"/>
  <c r="BI169" i="11"/>
  <c r="BH169" i="11"/>
  <c r="BG169" i="11"/>
  <c r="BF169" i="11"/>
  <c r="X169" i="11"/>
  <c r="V169" i="11"/>
  <c r="T169" i="11"/>
  <c r="P169" i="11"/>
  <c r="K169" i="11" s="1"/>
  <c r="BE169" i="11" s="1"/>
  <c r="BI167" i="11"/>
  <c r="BH167" i="11"/>
  <c r="BG167" i="11"/>
  <c r="BF167" i="11"/>
  <c r="X167" i="11"/>
  <c r="V167" i="11"/>
  <c r="T167" i="11"/>
  <c r="P167" i="11"/>
  <c r="K167" i="11" s="1"/>
  <c r="BE167" i="11" s="1"/>
  <c r="BI165" i="11"/>
  <c r="BH165" i="11"/>
  <c r="BG165" i="11"/>
  <c r="BF165" i="11"/>
  <c r="X165" i="11"/>
  <c r="V165" i="11"/>
  <c r="T165" i="11"/>
  <c r="P165" i="11"/>
  <c r="BI163" i="11"/>
  <c r="BH163" i="11"/>
  <c r="BG163" i="11"/>
  <c r="BF163" i="11"/>
  <c r="X163" i="11"/>
  <c r="V163" i="11"/>
  <c r="T163" i="11"/>
  <c r="P163" i="11"/>
  <c r="BK163" i="11" s="1"/>
  <c r="BI161" i="11"/>
  <c r="BH161" i="11"/>
  <c r="BG161" i="11"/>
  <c r="BF161" i="11"/>
  <c r="X161" i="11"/>
  <c r="V161" i="11"/>
  <c r="T161" i="11"/>
  <c r="P161" i="11"/>
  <c r="BI159" i="11"/>
  <c r="BH159" i="11"/>
  <c r="BG159" i="11"/>
  <c r="BF159" i="11"/>
  <c r="X159" i="11"/>
  <c r="V159" i="11"/>
  <c r="T159" i="11"/>
  <c r="P159" i="11"/>
  <c r="K159" i="11" s="1"/>
  <c r="BE159" i="11" s="1"/>
  <c r="BI156" i="11"/>
  <c r="BH156" i="11"/>
  <c r="BG156" i="11"/>
  <c r="BF156" i="11"/>
  <c r="X156" i="11"/>
  <c r="V156" i="11"/>
  <c r="T156" i="11"/>
  <c r="P156" i="11"/>
  <c r="K156" i="11" s="1"/>
  <c r="BE156" i="11" s="1"/>
  <c r="BI154" i="11"/>
  <c r="BH154" i="11"/>
  <c r="BG154" i="11"/>
  <c r="BF154" i="11"/>
  <c r="X154" i="11"/>
  <c r="V154" i="11"/>
  <c r="T154" i="11"/>
  <c r="P154" i="11"/>
  <c r="K154" i="11" s="1"/>
  <c r="BE154" i="11" s="1"/>
  <c r="BI152" i="11"/>
  <c r="BH152" i="11"/>
  <c r="BG152" i="11"/>
  <c r="BF152" i="11"/>
  <c r="X152" i="11"/>
  <c r="V152" i="11"/>
  <c r="T152" i="11"/>
  <c r="P152" i="11"/>
  <c r="BK152" i="11" s="1"/>
  <c r="BI150" i="11"/>
  <c r="BH150" i="11"/>
  <c r="BG150" i="11"/>
  <c r="BF150" i="11"/>
  <c r="X150" i="11"/>
  <c r="V150" i="11"/>
  <c r="T150" i="11"/>
  <c r="P150" i="11"/>
  <c r="BK150" i="11" s="1"/>
  <c r="BI148" i="11"/>
  <c r="BH148" i="11"/>
  <c r="BG148" i="11"/>
  <c r="BF148" i="11"/>
  <c r="X148" i="11"/>
  <c r="V148" i="11"/>
  <c r="T148" i="11"/>
  <c r="P148" i="11"/>
  <c r="BI146" i="11"/>
  <c r="BH146" i="11"/>
  <c r="BG146" i="11"/>
  <c r="BF146" i="11"/>
  <c r="X146" i="11"/>
  <c r="V146" i="11"/>
  <c r="T146" i="11"/>
  <c r="P146" i="11"/>
  <c r="K146" i="11" s="1"/>
  <c r="BE146" i="11" s="1"/>
  <c r="BI144" i="11"/>
  <c r="BH144" i="11"/>
  <c r="BG144" i="11"/>
  <c r="BF144" i="11"/>
  <c r="X144" i="11"/>
  <c r="V144" i="11"/>
  <c r="T144" i="11"/>
  <c r="P144" i="11"/>
  <c r="K144" i="11" s="1"/>
  <c r="BI142" i="11"/>
  <c r="BH142" i="11"/>
  <c r="BG142" i="11"/>
  <c r="BF142" i="11"/>
  <c r="X142" i="11"/>
  <c r="V142" i="11"/>
  <c r="T142" i="11"/>
  <c r="P142" i="11"/>
  <c r="K142" i="11" s="1"/>
  <c r="BE142" i="11" s="1"/>
  <c r="BI140" i="11"/>
  <c r="BH140" i="11"/>
  <c r="BG140" i="11"/>
  <c r="BF140" i="11"/>
  <c r="X140" i="11"/>
  <c r="V140" i="11"/>
  <c r="T140" i="11"/>
  <c r="P140" i="11"/>
  <c r="K140" i="11" s="1"/>
  <c r="BE140" i="11" s="1"/>
  <c r="BI138" i="11"/>
  <c r="BH138" i="11"/>
  <c r="BG138" i="11"/>
  <c r="BF138" i="11"/>
  <c r="X138" i="11"/>
  <c r="V138" i="11"/>
  <c r="T138" i="11"/>
  <c r="P138" i="11"/>
  <c r="K138" i="11" s="1"/>
  <c r="BE138" i="11" s="1"/>
  <c r="BI136" i="11"/>
  <c r="BH136" i="11"/>
  <c r="BG136" i="11"/>
  <c r="BF136" i="11"/>
  <c r="X136" i="11"/>
  <c r="V136" i="11"/>
  <c r="T136" i="11"/>
  <c r="P136" i="11"/>
  <c r="K136" i="11" s="1"/>
  <c r="BE136" i="11" s="1"/>
  <c r="BI134" i="11"/>
  <c r="BH134" i="11"/>
  <c r="BG134" i="11"/>
  <c r="BF134" i="11"/>
  <c r="X134" i="11"/>
  <c r="V134" i="11"/>
  <c r="T134" i="11"/>
  <c r="P134" i="11"/>
  <c r="BI132" i="11"/>
  <c r="BH132" i="11"/>
  <c r="BG132" i="11"/>
  <c r="BF132" i="11"/>
  <c r="X132" i="11"/>
  <c r="V132" i="11"/>
  <c r="T132" i="11"/>
  <c r="P132" i="11"/>
  <c r="BK132" i="11" s="1"/>
  <c r="BI130" i="11"/>
  <c r="BH130" i="11"/>
  <c r="BG130" i="11"/>
  <c r="BF130" i="11"/>
  <c r="X130" i="11"/>
  <c r="V130" i="11"/>
  <c r="T130" i="11"/>
  <c r="P130" i="11"/>
  <c r="K130" i="11" s="1"/>
  <c r="BE130" i="11" s="1"/>
  <c r="BI128" i="11"/>
  <c r="BH128" i="11"/>
  <c r="BG128" i="11"/>
  <c r="BF128" i="11"/>
  <c r="X128" i="11"/>
  <c r="V128" i="11"/>
  <c r="T128" i="11"/>
  <c r="P128" i="11"/>
  <c r="BI125" i="11"/>
  <c r="BH125" i="11"/>
  <c r="BG125" i="11"/>
  <c r="BF125" i="11"/>
  <c r="X125" i="11"/>
  <c r="V125" i="11"/>
  <c r="T125" i="11"/>
  <c r="P125" i="11"/>
  <c r="K125" i="11" s="1"/>
  <c r="BE125" i="11" s="1"/>
  <c r="BI122" i="11"/>
  <c r="BH122" i="11"/>
  <c r="BG122" i="11"/>
  <c r="BF122" i="11"/>
  <c r="X122" i="11"/>
  <c r="V122" i="11"/>
  <c r="T122" i="11"/>
  <c r="P122" i="11"/>
  <c r="F113" i="11"/>
  <c r="E111" i="11"/>
  <c r="F89" i="11"/>
  <c r="E87" i="11"/>
  <c r="J24" i="11"/>
  <c r="E24" i="11"/>
  <c r="J92" i="11"/>
  <c r="J23" i="11"/>
  <c r="J21" i="11"/>
  <c r="E21" i="11"/>
  <c r="J91" i="11"/>
  <c r="J20" i="11"/>
  <c r="J18" i="11"/>
  <c r="E18" i="11"/>
  <c r="F116" i="11"/>
  <c r="J17" i="11"/>
  <c r="J15" i="11"/>
  <c r="E15" i="11"/>
  <c r="F91" i="11"/>
  <c r="J14" i="11"/>
  <c r="J12" i="11"/>
  <c r="J113" i="11" s="1"/>
  <c r="E7" i="11"/>
  <c r="E85" i="11"/>
  <c r="K125" i="10"/>
  <c r="K99" i="10" s="1"/>
  <c r="K39" i="10"/>
  <c r="K38" i="10"/>
  <c r="BA103" i="1" s="1"/>
  <c r="K37" i="10"/>
  <c r="AZ103" i="1"/>
  <c r="BI129" i="10"/>
  <c r="BH129" i="10"/>
  <c r="BG129" i="10"/>
  <c r="BF129" i="10"/>
  <c r="X129" i="10"/>
  <c r="V129" i="10"/>
  <c r="T129" i="10"/>
  <c r="P129" i="10"/>
  <c r="BI127" i="10"/>
  <c r="BH127" i="10"/>
  <c r="BG127" i="10"/>
  <c r="BF127" i="10"/>
  <c r="X127" i="10"/>
  <c r="V127" i="10"/>
  <c r="T127" i="10"/>
  <c r="P127" i="10"/>
  <c r="J99" i="10"/>
  <c r="I99" i="10"/>
  <c r="BI123" i="10"/>
  <c r="BH123" i="10"/>
  <c r="BG123" i="10"/>
  <c r="BF123" i="10"/>
  <c r="X123" i="10"/>
  <c r="X122" i="10"/>
  <c r="V123" i="10"/>
  <c r="V122" i="10"/>
  <c r="T123" i="10"/>
  <c r="T122" i="10"/>
  <c r="P123" i="10"/>
  <c r="F114" i="10"/>
  <c r="E112" i="10"/>
  <c r="F89" i="10"/>
  <c r="E87" i="10"/>
  <c r="J24" i="10"/>
  <c r="E24" i="10"/>
  <c r="J117" i="10"/>
  <c r="J23" i="10"/>
  <c r="J21" i="10"/>
  <c r="E21" i="10"/>
  <c r="J91" i="10"/>
  <c r="J20" i="10"/>
  <c r="J18" i="10"/>
  <c r="E18" i="10"/>
  <c r="F92" i="10"/>
  <c r="J17" i="10"/>
  <c r="J15" i="10"/>
  <c r="E15" i="10"/>
  <c r="F116" i="10"/>
  <c r="J14" i="10"/>
  <c r="J12" i="10"/>
  <c r="J89" i="10" s="1"/>
  <c r="E7" i="10"/>
  <c r="E110" i="10" s="1"/>
  <c r="K126" i="9"/>
  <c r="K39" i="9"/>
  <c r="K38" i="9"/>
  <c r="BA102" i="1"/>
  <c r="K37" i="9"/>
  <c r="AZ102" i="1" s="1"/>
  <c r="BI270" i="9"/>
  <c r="BH270" i="9"/>
  <c r="BG270" i="9"/>
  <c r="BF270" i="9"/>
  <c r="X270" i="9"/>
  <c r="V270" i="9"/>
  <c r="T270" i="9"/>
  <c r="P270" i="9"/>
  <c r="BI256" i="9"/>
  <c r="BH256" i="9"/>
  <c r="BG256" i="9"/>
  <c r="BF256" i="9"/>
  <c r="X256" i="9"/>
  <c r="V256" i="9"/>
  <c r="T256" i="9"/>
  <c r="P256" i="9"/>
  <c r="BI250" i="9"/>
  <c r="BH250" i="9"/>
  <c r="BG250" i="9"/>
  <c r="BF250" i="9"/>
  <c r="X250" i="9"/>
  <c r="V250" i="9"/>
  <c r="T250" i="9"/>
  <c r="P250" i="9"/>
  <c r="BI246" i="9"/>
  <c r="BH246" i="9"/>
  <c r="BG246" i="9"/>
  <c r="BF246" i="9"/>
  <c r="X246" i="9"/>
  <c r="V246" i="9"/>
  <c r="T246" i="9"/>
  <c r="P246" i="9"/>
  <c r="BI240" i="9"/>
  <c r="BH240" i="9"/>
  <c r="BG240" i="9"/>
  <c r="BF240" i="9"/>
  <c r="X240" i="9"/>
  <c r="V240" i="9"/>
  <c r="T240" i="9"/>
  <c r="P240" i="9"/>
  <c r="BI237" i="9"/>
  <c r="BH237" i="9"/>
  <c r="BG237" i="9"/>
  <c r="BF237" i="9"/>
  <c r="X237" i="9"/>
  <c r="V237" i="9"/>
  <c r="T237" i="9"/>
  <c r="P237" i="9"/>
  <c r="BI234" i="9"/>
  <c r="BH234" i="9"/>
  <c r="BG234" i="9"/>
  <c r="BF234" i="9"/>
  <c r="X234" i="9"/>
  <c r="V234" i="9"/>
  <c r="T234" i="9"/>
  <c r="P234" i="9"/>
  <c r="BI232" i="9"/>
  <c r="BH232" i="9"/>
  <c r="BG232" i="9"/>
  <c r="BF232" i="9"/>
  <c r="X232" i="9"/>
  <c r="V232" i="9"/>
  <c r="T232" i="9"/>
  <c r="P232" i="9"/>
  <c r="BI225" i="9"/>
  <c r="BH225" i="9"/>
  <c r="BG225" i="9"/>
  <c r="BF225" i="9"/>
  <c r="X225" i="9"/>
  <c r="V225" i="9"/>
  <c r="T225" i="9"/>
  <c r="P225" i="9"/>
  <c r="BI218" i="9"/>
  <c r="BH218" i="9"/>
  <c r="BG218" i="9"/>
  <c r="BF218" i="9"/>
  <c r="X218" i="9"/>
  <c r="V218" i="9"/>
  <c r="T218" i="9"/>
  <c r="P218" i="9"/>
  <c r="BI211" i="9"/>
  <c r="BH211" i="9"/>
  <c r="BG211" i="9"/>
  <c r="BF211" i="9"/>
  <c r="X211" i="9"/>
  <c r="V211" i="9"/>
  <c r="T211" i="9"/>
  <c r="P211" i="9"/>
  <c r="BI200" i="9"/>
  <c r="BH200" i="9"/>
  <c r="BG200" i="9"/>
  <c r="BF200" i="9"/>
  <c r="X200" i="9"/>
  <c r="V200" i="9"/>
  <c r="T200" i="9"/>
  <c r="P200" i="9"/>
  <c r="BI197" i="9"/>
  <c r="BH197" i="9"/>
  <c r="BG197" i="9"/>
  <c r="BF197" i="9"/>
  <c r="X197" i="9"/>
  <c r="V197" i="9"/>
  <c r="T197" i="9"/>
  <c r="P197" i="9"/>
  <c r="BI195" i="9"/>
  <c r="BH195" i="9"/>
  <c r="BG195" i="9"/>
  <c r="BF195" i="9"/>
  <c r="X195" i="9"/>
  <c r="V195" i="9"/>
  <c r="T195" i="9"/>
  <c r="P195" i="9"/>
  <c r="BI193" i="9"/>
  <c r="BH193" i="9"/>
  <c r="BG193" i="9"/>
  <c r="BF193" i="9"/>
  <c r="X193" i="9"/>
  <c r="V193" i="9"/>
  <c r="T193" i="9"/>
  <c r="P193" i="9"/>
  <c r="BI191" i="9"/>
  <c r="BH191" i="9"/>
  <c r="BG191" i="9"/>
  <c r="BF191" i="9"/>
  <c r="X191" i="9"/>
  <c r="V191" i="9"/>
  <c r="T191" i="9"/>
  <c r="P191" i="9"/>
  <c r="BI189" i="9"/>
  <c r="BH189" i="9"/>
  <c r="BG189" i="9"/>
  <c r="BF189" i="9"/>
  <c r="X189" i="9"/>
  <c r="V189" i="9"/>
  <c r="T189" i="9"/>
  <c r="P189" i="9"/>
  <c r="BI187" i="9"/>
  <c r="BH187" i="9"/>
  <c r="BG187" i="9"/>
  <c r="BF187" i="9"/>
  <c r="X187" i="9"/>
  <c r="V187" i="9"/>
  <c r="T187" i="9"/>
  <c r="P187" i="9"/>
  <c r="BI185" i="9"/>
  <c r="BH185" i="9"/>
  <c r="BG185" i="9"/>
  <c r="BF185" i="9"/>
  <c r="X185" i="9"/>
  <c r="V185" i="9"/>
  <c r="T185" i="9"/>
  <c r="P185" i="9"/>
  <c r="BI180" i="9"/>
  <c r="BH180" i="9"/>
  <c r="BG180" i="9"/>
  <c r="BF180" i="9"/>
  <c r="X180" i="9"/>
  <c r="V180" i="9"/>
  <c r="T180" i="9"/>
  <c r="P180" i="9"/>
  <c r="BI171" i="9"/>
  <c r="BH171" i="9"/>
  <c r="BG171" i="9"/>
  <c r="BF171" i="9"/>
  <c r="X171" i="9"/>
  <c r="V171" i="9"/>
  <c r="T171" i="9"/>
  <c r="P171" i="9"/>
  <c r="BI164" i="9"/>
  <c r="BH164" i="9"/>
  <c r="BG164" i="9"/>
  <c r="BF164" i="9"/>
  <c r="X164" i="9"/>
  <c r="V164" i="9"/>
  <c r="T164" i="9"/>
  <c r="P164" i="9"/>
  <c r="BI161" i="9"/>
  <c r="BH161" i="9"/>
  <c r="BG161" i="9"/>
  <c r="BF161" i="9"/>
  <c r="X161" i="9"/>
  <c r="V161" i="9"/>
  <c r="T161" i="9"/>
  <c r="P161" i="9"/>
  <c r="BI159" i="9"/>
  <c r="BH159" i="9"/>
  <c r="BG159" i="9"/>
  <c r="BF159" i="9"/>
  <c r="X159" i="9"/>
  <c r="V159" i="9"/>
  <c r="T159" i="9"/>
  <c r="P159" i="9"/>
  <c r="BI157" i="9"/>
  <c r="BH157" i="9"/>
  <c r="BG157" i="9"/>
  <c r="BF157" i="9"/>
  <c r="X157" i="9"/>
  <c r="V157" i="9"/>
  <c r="T157" i="9"/>
  <c r="P157" i="9"/>
  <c r="BI154" i="9"/>
  <c r="BH154" i="9"/>
  <c r="BG154" i="9"/>
  <c r="BF154" i="9"/>
  <c r="X154" i="9"/>
  <c r="V154" i="9"/>
  <c r="T154" i="9"/>
  <c r="P154" i="9"/>
  <c r="BI152" i="9"/>
  <c r="BH152" i="9"/>
  <c r="BG152" i="9"/>
  <c r="BF152" i="9"/>
  <c r="X152" i="9"/>
  <c r="V152" i="9"/>
  <c r="T152" i="9"/>
  <c r="P152" i="9"/>
  <c r="BI145" i="9"/>
  <c r="BH145" i="9"/>
  <c r="BG145" i="9"/>
  <c r="BF145" i="9"/>
  <c r="X145" i="9"/>
  <c r="V145" i="9"/>
  <c r="T145" i="9"/>
  <c r="P145" i="9"/>
  <c r="BI142" i="9"/>
  <c r="BH142" i="9"/>
  <c r="BG142" i="9"/>
  <c r="BF142" i="9"/>
  <c r="X142" i="9"/>
  <c r="V142" i="9"/>
  <c r="T142" i="9"/>
  <c r="P142" i="9"/>
  <c r="BI136" i="9"/>
  <c r="BH136" i="9"/>
  <c r="BG136" i="9"/>
  <c r="BF136" i="9"/>
  <c r="X136" i="9"/>
  <c r="V136" i="9"/>
  <c r="T136" i="9"/>
  <c r="P136" i="9"/>
  <c r="BI134" i="9"/>
  <c r="BH134" i="9"/>
  <c r="BG134" i="9"/>
  <c r="BF134" i="9"/>
  <c r="X134" i="9"/>
  <c r="V134" i="9"/>
  <c r="T134" i="9"/>
  <c r="P134" i="9"/>
  <c r="BI131" i="9"/>
  <c r="BH131" i="9"/>
  <c r="BG131" i="9"/>
  <c r="BF131" i="9"/>
  <c r="X131" i="9"/>
  <c r="V131" i="9"/>
  <c r="T131" i="9"/>
  <c r="P131" i="9"/>
  <c r="BI128" i="9"/>
  <c r="BH128" i="9"/>
  <c r="BG128" i="9"/>
  <c r="BF128" i="9"/>
  <c r="X128" i="9"/>
  <c r="V128" i="9"/>
  <c r="T128" i="9"/>
  <c r="P128" i="9"/>
  <c r="K98" i="9"/>
  <c r="J98" i="9"/>
  <c r="I98" i="9"/>
  <c r="F118" i="9"/>
  <c r="E116" i="9"/>
  <c r="F89" i="9"/>
  <c r="E87" i="9"/>
  <c r="J24" i="9"/>
  <c r="E24" i="9"/>
  <c r="J92" i="9" s="1"/>
  <c r="J23" i="9"/>
  <c r="J21" i="9"/>
  <c r="E21" i="9"/>
  <c r="J91" i="9"/>
  <c r="J20" i="9"/>
  <c r="J18" i="9"/>
  <c r="E18" i="9"/>
  <c r="F121" i="9" s="1"/>
  <c r="J17" i="9"/>
  <c r="J15" i="9"/>
  <c r="E15" i="9"/>
  <c r="F91" i="9"/>
  <c r="J14" i="9"/>
  <c r="J12" i="9"/>
  <c r="J118" i="9" s="1"/>
  <c r="E7" i="9"/>
  <c r="E114" i="9"/>
  <c r="K39" i="8"/>
  <c r="K38" i="8"/>
  <c r="BA101" i="1"/>
  <c r="K37" i="8"/>
  <c r="AZ101" i="1" s="1"/>
  <c r="BI288" i="8"/>
  <c r="BH288" i="8"/>
  <c r="BG288" i="8"/>
  <c r="BF288" i="8"/>
  <c r="X288" i="8"/>
  <c r="V288" i="8"/>
  <c r="T288" i="8"/>
  <c r="P288" i="8"/>
  <c r="BI284" i="8"/>
  <c r="BH284" i="8"/>
  <c r="BG284" i="8"/>
  <c r="BF284" i="8"/>
  <c r="X284" i="8"/>
  <c r="V284" i="8"/>
  <c r="T284" i="8"/>
  <c r="P284" i="8"/>
  <c r="BI281" i="8"/>
  <c r="BH281" i="8"/>
  <c r="BG281" i="8"/>
  <c r="BF281" i="8"/>
  <c r="X281" i="8"/>
  <c r="V281" i="8"/>
  <c r="T281" i="8"/>
  <c r="P281" i="8"/>
  <c r="BI272" i="8"/>
  <c r="BH272" i="8"/>
  <c r="BG272" i="8"/>
  <c r="BF272" i="8"/>
  <c r="X272" i="8"/>
  <c r="V272" i="8"/>
  <c r="T272" i="8"/>
  <c r="P272" i="8"/>
  <c r="BI266" i="8"/>
  <c r="BH266" i="8"/>
  <c r="BG266" i="8"/>
  <c r="BF266" i="8"/>
  <c r="X266" i="8"/>
  <c r="V266" i="8"/>
  <c r="T266" i="8"/>
  <c r="P266" i="8"/>
  <c r="BI262" i="8"/>
  <c r="BH262" i="8"/>
  <c r="BG262" i="8"/>
  <c r="BF262" i="8"/>
  <c r="X262" i="8"/>
  <c r="V262" i="8"/>
  <c r="T262" i="8"/>
  <c r="P262" i="8"/>
  <c r="BI260" i="8"/>
  <c r="BH260" i="8"/>
  <c r="BG260" i="8"/>
  <c r="BF260" i="8"/>
  <c r="X260" i="8"/>
  <c r="V260" i="8"/>
  <c r="T260" i="8"/>
  <c r="P260" i="8"/>
  <c r="BI258" i="8"/>
  <c r="BH258" i="8"/>
  <c r="BG258" i="8"/>
  <c r="BF258" i="8"/>
  <c r="X258" i="8"/>
  <c r="V258" i="8"/>
  <c r="T258" i="8"/>
  <c r="P258" i="8"/>
  <c r="BI252" i="8"/>
  <c r="BH252" i="8"/>
  <c r="BG252" i="8"/>
  <c r="BF252" i="8"/>
  <c r="X252" i="8"/>
  <c r="V252" i="8"/>
  <c r="T252" i="8"/>
  <c r="P252" i="8"/>
  <c r="BI250" i="8"/>
  <c r="BH250" i="8"/>
  <c r="BG250" i="8"/>
  <c r="BF250" i="8"/>
  <c r="X250" i="8"/>
  <c r="V250" i="8"/>
  <c r="T250" i="8"/>
  <c r="P250" i="8"/>
  <c r="BI248" i="8"/>
  <c r="BH248" i="8"/>
  <c r="BG248" i="8"/>
  <c r="BF248" i="8"/>
  <c r="X248" i="8"/>
  <c r="V248" i="8"/>
  <c r="T248" i="8"/>
  <c r="P248" i="8"/>
  <c r="BI246" i="8"/>
  <c r="BH246" i="8"/>
  <c r="BG246" i="8"/>
  <c r="BF246" i="8"/>
  <c r="X246" i="8"/>
  <c r="V246" i="8"/>
  <c r="T246" i="8"/>
  <c r="P246" i="8"/>
  <c r="BI244" i="8"/>
  <c r="BH244" i="8"/>
  <c r="BG244" i="8"/>
  <c r="BF244" i="8"/>
  <c r="X244" i="8"/>
  <c r="V244" i="8"/>
  <c r="T244" i="8"/>
  <c r="P244" i="8"/>
  <c r="BI242" i="8"/>
  <c r="BH242" i="8"/>
  <c r="BG242" i="8"/>
  <c r="BF242" i="8"/>
  <c r="X242" i="8"/>
  <c r="V242" i="8"/>
  <c r="T242" i="8"/>
  <c r="P242" i="8"/>
  <c r="BI239" i="8"/>
  <c r="BH239" i="8"/>
  <c r="BG239" i="8"/>
  <c r="BF239" i="8"/>
  <c r="X239" i="8"/>
  <c r="V239" i="8"/>
  <c r="T239" i="8"/>
  <c r="P239" i="8"/>
  <c r="BI234" i="8"/>
  <c r="BH234" i="8"/>
  <c r="BG234" i="8"/>
  <c r="BF234" i="8"/>
  <c r="X234" i="8"/>
  <c r="V234" i="8"/>
  <c r="T234" i="8"/>
  <c r="P234" i="8"/>
  <c r="BI228" i="8"/>
  <c r="BH228" i="8"/>
  <c r="BG228" i="8"/>
  <c r="BF228" i="8"/>
  <c r="X228" i="8"/>
  <c r="V228" i="8"/>
  <c r="T228" i="8"/>
  <c r="P228" i="8"/>
  <c r="BI225" i="8"/>
  <c r="BH225" i="8"/>
  <c r="BG225" i="8"/>
  <c r="BF225" i="8"/>
  <c r="X225" i="8"/>
  <c r="V225" i="8"/>
  <c r="T225" i="8"/>
  <c r="P225" i="8"/>
  <c r="BI223" i="8"/>
  <c r="BH223" i="8"/>
  <c r="BG223" i="8"/>
  <c r="BF223" i="8"/>
  <c r="X223" i="8"/>
  <c r="V223" i="8"/>
  <c r="T223" i="8"/>
  <c r="P223" i="8"/>
  <c r="BI221" i="8"/>
  <c r="BH221" i="8"/>
  <c r="BG221" i="8"/>
  <c r="BF221" i="8"/>
  <c r="X221" i="8"/>
  <c r="V221" i="8"/>
  <c r="T221" i="8"/>
  <c r="P221" i="8"/>
  <c r="BI217" i="8"/>
  <c r="BH217" i="8"/>
  <c r="BG217" i="8"/>
  <c r="BF217" i="8"/>
  <c r="X217" i="8"/>
  <c r="V217" i="8"/>
  <c r="T217" i="8"/>
  <c r="P217" i="8"/>
  <c r="BI215" i="8"/>
  <c r="BH215" i="8"/>
  <c r="BG215" i="8"/>
  <c r="BF215" i="8"/>
  <c r="X215" i="8"/>
  <c r="V215" i="8"/>
  <c r="T215" i="8"/>
  <c r="P215" i="8"/>
  <c r="BI210" i="8"/>
  <c r="BH210" i="8"/>
  <c r="BG210" i="8"/>
  <c r="BF210" i="8"/>
  <c r="X210" i="8"/>
  <c r="V210" i="8"/>
  <c r="T210" i="8"/>
  <c r="P210" i="8"/>
  <c r="BI206" i="8"/>
  <c r="BH206" i="8"/>
  <c r="BG206" i="8"/>
  <c r="BF206" i="8"/>
  <c r="X206" i="8"/>
  <c r="V206" i="8"/>
  <c r="T206" i="8"/>
  <c r="P206" i="8"/>
  <c r="BI203" i="8"/>
  <c r="BH203" i="8"/>
  <c r="BG203" i="8"/>
  <c r="BF203" i="8"/>
  <c r="X203" i="8"/>
  <c r="V203" i="8"/>
  <c r="T203" i="8"/>
  <c r="P203" i="8"/>
  <c r="BI196" i="8"/>
  <c r="BH196" i="8"/>
  <c r="BG196" i="8"/>
  <c r="BF196" i="8"/>
  <c r="X196" i="8"/>
  <c r="V196" i="8"/>
  <c r="T196" i="8"/>
  <c r="P196" i="8"/>
  <c r="BI192" i="8"/>
  <c r="BH192" i="8"/>
  <c r="BG192" i="8"/>
  <c r="BF192" i="8"/>
  <c r="X192" i="8"/>
  <c r="V192" i="8"/>
  <c r="T192" i="8"/>
  <c r="P192" i="8"/>
  <c r="BI188" i="8"/>
  <c r="BH188" i="8"/>
  <c r="BG188" i="8"/>
  <c r="BF188" i="8"/>
  <c r="X188" i="8"/>
  <c r="V188" i="8"/>
  <c r="T188" i="8"/>
  <c r="P188" i="8"/>
  <c r="BI181" i="8"/>
  <c r="BH181" i="8"/>
  <c r="BG181" i="8"/>
  <c r="BF181" i="8"/>
  <c r="X181" i="8"/>
  <c r="V181" i="8"/>
  <c r="T181" i="8"/>
  <c r="P181" i="8"/>
  <c r="BI178" i="8"/>
  <c r="BH178" i="8"/>
  <c r="BG178" i="8"/>
  <c r="BF178" i="8"/>
  <c r="X178" i="8"/>
  <c r="V178" i="8"/>
  <c r="T178" i="8"/>
  <c r="P178" i="8"/>
  <c r="BI176" i="8"/>
  <c r="BH176" i="8"/>
  <c r="BG176" i="8"/>
  <c r="BF176" i="8"/>
  <c r="X176" i="8"/>
  <c r="V176" i="8"/>
  <c r="T176" i="8"/>
  <c r="P176" i="8"/>
  <c r="BI174" i="8"/>
  <c r="BH174" i="8"/>
  <c r="BG174" i="8"/>
  <c r="BF174" i="8"/>
  <c r="X174" i="8"/>
  <c r="V174" i="8"/>
  <c r="T174" i="8"/>
  <c r="P174" i="8"/>
  <c r="BI171" i="8"/>
  <c r="BH171" i="8"/>
  <c r="BG171" i="8"/>
  <c r="BF171" i="8"/>
  <c r="X171" i="8"/>
  <c r="V171" i="8"/>
  <c r="T171" i="8"/>
  <c r="P171" i="8"/>
  <c r="BI168" i="8"/>
  <c r="BH168" i="8"/>
  <c r="BG168" i="8"/>
  <c r="BF168" i="8"/>
  <c r="X168" i="8"/>
  <c r="V168" i="8"/>
  <c r="T168" i="8"/>
  <c r="P168" i="8"/>
  <c r="BI162" i="8"/>
  <c r="BH162" i="8"/>
  <c r="BG162" i="8"/>
  <c r="BF162" i="8"/>
  <c r="X162" i="8"/>
  <c r="V162" i="8"/>
  <c r="T162" i="8"/>
  <c r="P162" i="8"/>
  <c r="BI155" i="8"/>
  <c r="BH155" i="8"/>
  <c r="BG155" i="8"/>
  <c r="BF155" i="8"/>
  <c r="X155" i="8"/>
  <c r="V155" i="8"/>
  <c r="T155" i="8"/>
  <c r="P155" i="8"/>
  <c r="BI143" i="8"/>
  <c r="BH143" i="8"/>
  <c r="BG143" i="8"/>
  <c r="BF143" i="8"/>
  <c r="X143" i="8"/>
  <c r="V143" i="8"/>
  <c r="T143" i="8"/>
  <c r="P143" i="8"/>
  <c r="BI137" i="8"/>
  <c r="BH137" i="8"/>
  <c r="BG137" i="8"/>
  <c r="BF137" i="8"/>
  <c r="X137" i="8"/>
  <c r="V137" i="8"/>
  <c r="T137" i="8"/>
  <c r="P137" i="8"/>
  <c r="BI134" i="8"/>
  <c r="BH134" i="8"/>
  <c r="BG134" i="8"/>
  <c r="BF134" i="8"/>
  <c r="X134" i="8"/>
  <c r="V134" i="8"/>
  <c r="T134" i="8"/>
  <c r="P134" i="8"/>
  <c r="BI130" i="8"/>
  <c r="BH130" i="8"/>
  <c r="BG130" i="8"/>
  <c r="BF130" i="8"/>
  <c r="X130" i="8"/>
  <c r="V130" i="8"/>
  <c r="T130" i="8"/>
  <c r="P130" i="8"/>
  <c r="BI127" i="8"/>
  <c r="BH127" i="8"/>
  <c r="BG127" i="8"/>
  <c r="BF127" i="8"/>
  <c r="X127" i="8"/>
  <c r="V127" i="8"/>
  <c r="T127" i="8"/>
  <c r="P127" i="8"/>
  <c r="F118" i="8"/>
  <c r="E116" i="8"/>
  <c r="F89" i="8"/>
  <c r="E87" i="8"/>
  <c r="J24" i="8"/>
  <c r="E24" i="8"/>
  <c r="J92" i="8"/>
  <c r="J23" i="8"/>
  <c r="J21" i="8"/>
  <c r="E21" i="8"/>
  <c r="J91" i="8"/>
  <c r="J20" i="8"/>
  <c r="J18" i="8"/>
  <c r="E18" i="8"/>
  <c r="F92" i="8"/>
  <c r="J17" i="8"/>
  <c r="J15" i="8"/>
  <c r="E15" i="8"/>
  <c r="F91" i="8"/>
  <c r="J14" i="8"/>
  <c r="J12" i="8"/>
  <c r="J118" i="8" s="1"/>
  <c r="E7" i="8"/>
  <c r="E114" i="8" s="1"/>
  <c r="K39" i="7"/>
  <c r="K38" i="7"/>
  <c r="BA100" i="1"/>
  <c r="K37" i="7"/>
  <c r="AZ100" i="1" s="1"/>
  <c r="BI181" i="7"/>
  <c r="BH181" i="7"/>
  <c r="BG181" i="7"/>
  <c r="BF181" i="7"/>
  <c r="X181" i="7"/>
  <c r="X180" i="7"/>
  <c r="V181" i="7"/>
  <c r="V180" i="7" s="1"/>
  <c r="T181" i="7"/>
  <c r="T180" i="7"/>
  <c r="P181" i="7"/>
  <c r="BI178" i="7"/>
  <c r="BH178" i="7"/>
  <c r="BG178" i="7"/>
  <c r="BF178" i="7"/>
  <c r="X178" i="7"/>
  <c r="V178" i="7"/>
  <c r="T178" i="7"/>
  <c r="P178" i="7"/>
  <c r="BI173" i="7"/>
  <c r="BH173" i="7"/>
  <c r="BG173" i="7"/>
  <c r="BF173" i="7"/>
  <c r="X173" i="7"/>
  <c r="V173" i="7"/>
  <c r="T173" i="7"/>
  <c r="P173" i="7"/>
  <c r="BI168" i="7"/>
  <c r="BH168" i="7"/>
  <c r="BG168" i="7"/>
  <c r="BF168" i="7"/>
  <c r="X168" i="7"/>
  <c r="V168" i="7"/>
  <c r="T168" i="7"/>
  <c r="P168" i="7"/>
  <c r="BI163" i="7"/>
  <c r="BH163" i="7"/>
  <c r="BG163" i="7"/>
  <c r="BF163" i="7"/>
  <c r="X163" i="7"/>
  <c r="V163" i="7"/>
  <c r="T163" i="7"/>
  <c r="P163" i="7"/>
  <c r="BI161" i="7"/>
  <c r="BH161" i="7"/>
  <c r="BG161" i="7"/>
  <c r="BF161" i="7"/>
  <c r="X161" i="7"/>
  <c r="V161" i="7"/>
  <c r="T161" i="7"/>
  <c r="P161" i="7"/>
  <c r="BI156" i="7"/>
  <c r="BH156" i="7"/>
  <c r="BG156" i="7"/>
  <c r="BF156" i="7"/>
  <c r="X156" i="7"/>
  <c r="V156" i="7"/>
  <c r="T156" i="7"/>
  <c r="P156" i="7"/>
  <c r="BI153" i="7"/>
  <c r="BH153" i="7"/>
  <c r="BG153" i="7"/>
  <c r="BF153" i="7"/>
  <c r="X153" i="7"/>
  <c r="V153" i="7"/>
  <c r="T153" i="7"/>
  <c r="P153" i="7"/>
  <c r="BI148" i="7"/>
  <c r="BH148" i="7"/>
  <c r="BG148" i="7"/>
  <c r="BF148" i="7"/>
  <c r="X148" i="7"/>
  <c r="V148" i="7"/>
  <c r="T148" i="7"/>
  <c r="P148" i="7"/>
  <c r="BI146" i="7"/>
  <c r="BH146" i="7"/>
  <c r="BG146" i="7"/>
  <c r="BF146" i="7"/>
  <c r="X146" i="7"/>
  <c r="V146" i="7"/>
  <c r="T146" i="7"/>
  <c r="P146" i="7"/>
  <c r="BI141" i="7"/>
  <c r="BH141" i="7"/>
  <c r="BG141" i="7"/>
  <c r="BF141" i="7"/>
  <c r="X141" i="7"/>
  <c r="V141" i="7"/>
  <c r="T141" i="7"/>
  <c r="P141" i="7"/>
  <c r="BI138" i="7"/>
  <c r="BH138" i="7"/>
  <c r="BG138" i="7"/>
  <c r="BF138" i="7"/>
  <c r="X138" i="7"/>
  <c r="V138" i="7"/>
  <c r="T138" i="7"/>
  <c r="P138" i="7"/>
  <c r="BI134" i="7"/>
  <c r="BH134" i="7"/>
  <c r="BG134" i="7"/>
  <c r="BF134" i="7"/>
  <c r="X134" i="7"/>
  <c r="V134" i="7"/>
  <c r="T134" i="7"/>
  <c r="P134" i="7"/>
  <c r="BI131" i="7"/>
  <c r="BH131" i="7"/>
  <c r="BG131" i="7"/>
  <c r="BF131" i="7"/>
  <c r="X131" i="7"/>
  <c r="V131" i="7"/>
  <c r="T131" i="7"/>
  <c r="P131" i="7"/>
  <c r="BI126" i="7"/>
  <c r="BH126" i="7"/>
  <c r="BG126" i="7"/>
  <c r="BF126" i="7"/>
  <c r="X126" i="7"/>
  <c r="V126" i="7"/>
  <c r="T126" i="7"/>
  <c r="P126" i="7"/>
  <c r="BI124" i="7"/>
  <c r="BH124" i="7"/>
  <c r="BG124" i="7"/>
  <c r="BF124" i="7"/>
  <c r="X124" i="7"/>
  <c r="V124" i="7"/>
  <c r="T124" i="7"/>
  <c r="P124" i="7"/>
  <c r="J118" i="7"/>
  <c r="J117" i="7"/>
  <c r="F117" i="7"/>
  <c r="F115" i="7"/>
  <c r="E113" i="7"/>
  <c r="J92" i="7"/>
  <c r="J91" i="7"/>
  <c r="F91" i="7"/>
  <c r="F89" i="7"/>
  <c r="E87" i="7"/>
  <c r="J18" i="7"/>
  <c r="E18" i="7"/>
  <c r="F118" i="7" s="1"/>
  <c r="J17" i="7"/>
  <c r="J12" i="7"/>
  <c r="J89" i="7" s="1"/>
  <c r="E7" i="7"/>
  <c r="E111" i="7" s="1"/>
  <c r="K122" i="6"/>
  <c r="K98" i="6" s="1"/>
  <c r="R121" i="6"/>
  <c r="Q121" i="6"/>
  <c r="X121" i="6"/>
  <c r="V121" i="6"/>
  <c r="T121" i="6"/>
  <c r="K121" i="6"/>
  <c r="BK121" i="6"/>
  <c r="K39" i="6"/>
  <c r="K38" i="6"/>
  <c r="BA99" i="1" s="1"/>
  <c r="K37" i="6"/>
  <c r="AZ99" i="1"/>
  <c r="BI133" i="6"/>
  <c r="BH133" i="6"/>
  <c r="BG133" i="6"/>
  <c r="BF133" i="6"/>
  <c r="X133" i="6"/>
  <c r="V133" i="6"/>
  <c r="T133" i="6"/>
  <c r="P133" i="6"/>
  <c r="BK133" i="6" s="1"/>
  <c r="BI131" i="6"/>
  <c r="BH131" i="6"/>
  <c r="BG131" i="6"/>
  <c r="BF131" i="6"/>
  <c r="X131" i="6"/>
  <c r="V131" i="6"/>
  <c r="T131" i="6"/>
  <c r="P131" i="6"/>
  <c r="BK131" i="6" s="1"/>
  <c r="BI129" i="6"/>
  <c r="BH129" i="6"/>
  <c r="BG129" i="6"/>
  <c r="BF129" i="6"/>
  <c r="X129" i="6"/>
  <c r="V129" i="6"/>
  <c r="T129" i="6"/>
  <c r="P129" i="6"/>
  <c r="K129" i="6" s="1"/>
  <c r="BE129" i="6" s="1"/>
  <c r="BI127" i="6"/>
  <c r="BH127" i="6"/>
  <c r="BG127" i="6"/>
  <c r="BF127" i="6"/>
  <c r="X127" i="6"/>
  <c r="V127" i="6"/>
  <c r="T127" i="6"/>
  <c r="P127" i="6"/>
  <c r="K127" i="6" s="1"/>
  <c r="BE127" i="6" s="1"/>
  <c r="BI125" i="6"/>
  <c r="BH125" i="6"/>
  <c r="BG125" i="6"/>
  <c r="BF125" i="6"/>
  <c r="X125" i="6"/>
  <c r="V125" i="6"/>
  <c r="T125" i="6"/>
  <c r="P125" i="6"/>
  <c r="K125" i="6" s="1"/>
  <c r="BE125" i="6" s="1"/>
  <c r="J98" i="6"/>
  <c r="I98" i="6"/>
  <c r="K97" i="6"/>
  <c r="J97" i="6"/>
  <c r="I97" i="6"/>
  <c r="F114" i="6"/>
  <c r="E112" i="6"/>
  <c r="F89" i="6"/>
  <c r="E87" i="6"/>
  <c r="J24" i="6"/>
  <c r="E24" i="6"/>
  <c r="J92" i="6" s="1"/>
  <c r="J23" i="6"/>
  <c r="J21" i="6"/>
  <c r="E21" i="6"/>
  <c r="J116" i="6" s="1"/>
  <c r="J20" i="6"/>
  <c r="J18" i="6"/>
  <c r="E18" i="6"/>
  <c r="F117" i="6" s="1"/>
  <c r="J17" i="6"/>
  <c r="J15" i="6"/>
  <c r="E15" i="6"/>
  <c r="F116" i="6" s="1"/>
  <c r="J14" i="6"/>
  <c r="J12" i="6"/>
  <c r="J114" i="6"/>
  <c r="E7" i="6"/>
  <c r="E110" i="6" s="1"/>
  <c r="K39" i="5"/>
  <c r="K38" i="5"/>
  <c r="BA98" i="1" s="1"/>
  <c r="K37" i="5"/>
  <c r="AZ98" i="1" s="1"/>
  <c r="BI179" i="5"/>
  <c r="BH179" i="5"/>
  <c r="BG179" i="5"/>
  <c r="BF179" i="5"/>
  <c r="X179" i="5"/>
  <c r="V179" i="5"/>
  <c r="T179" i="5"/>
  <c r="P179" i="5"/>
  <c r="BI177" i="5"/>
  <c r="BH177" i="5"/>
  <c r="BG177" i="5"/>
  <c r="BF177" i="5"/>
  <c r="X177" i="5"/>
  <c r="V177" i="5"/>
  <c r="T177" i="5"/>
  <c r="P177" i="5"/>
  <c r="BI175" i="5"/>
  <c r="BH175" i="5"/>
  <c r="BG175" i="5"/>
  <c r="BF175" i="5"/>
  <c r="X175" i="5"/>
  <c r="V175" i="5"/>
  <c r="T175" i="5"/>
  <c r="P175" i="5"/>
  <c r="BI172" i="5"/>
  <c r="BH172" i="5"/>
  <c r="BG172" i="5"/>
  <c r="BF172" i="5"/>
  <c r="X172" i="5"/>
  <c r="V172" i="5"/>
  <c r="T172" i="5"/>
  <c r="P172" i="5"/>
  <c r="BI170" i="5"/>
  <c r="BH170" i="5"/>
  <c r="BG170" i="5"/>
  <c r="BF170" i="5"/>
  <c r="X170" i="5"/>
  <c r="V170" i="5"/>
  <c r="T170" i="5"/>
  <c r="P170" i="5"/>
  <c r="BI168" i="5"/>
  <c r="BH168" i="5"/>
  <c r="BG168" i="5"/>
  <c r="BF168" i="5"/>
  <c r="X168" i="5"/>
  <c r="V168" i="5"/>
  <c r="T168" i="5"/>
  <c r="P168" i="5"/>
  <c r="BI166" i="5"/>
  <c r="BH166" i="5"/>
  <c r="BG166" i="5"/>
  <c r="BF166" i="5"/>
  <c r="X166" i="5"/>
  <c r="V166" i="5"/>
  <c r="T166" i="5"/>
  <c r="P166" i="5"/>
  <c r="BI164" i="5"/>
  <c r="BH164" i="5"/>
  <c r="BG164" i="5"/>
  <c r="BF164" i="5"/>
  <c r="X164" i="5"/>
  <c r="V164" i="5"/>
  <c r="T164" i="5"/>
  <c r="P164" i="5"/>
  <c r="BI162" i="5"/>
  <c r="BH162" i="5"/>
  <c r="BG162" i="5"/>
  <c r="BF162" i="5"/>
  <c r="X162" i="5"/>
  <c r="V162" i="5"/>
  <c r="T162" i="5"/>
  <c r="P162" i="5"/>
  <c r="BI160" i="5"/>
  <c r="BH160" i="5"/>
  <c r="BG160" i="5"/>
  <c r="BF160" i="5"/>
  <c r="X160" i="5"/>
  <c r="V160" i="5"/>
  <c r="T160" i="5"/>
  <c r="P160" i="5"/>
  <c r="BI157" i="5"/>
  <c r="BH157" i="5"/>
  <c r="BG157" i="5"/>
  <c r="BF157" i="5"/>
  <c r="X157" i="5"/>
  <c r="V157" i="5"/>
  <c r="T157" i="5"/>
  <c r="P157" i="5"/>
  <c r="BI155" i="5"/>
  <c r="BH155" i="5"/>
  <c r="BG155" i="5"/>
  <c r="BF155" i="5"/>
  <c r="X155" i="5"/>
  <c r="V155" i="5"/>
  <c r="T155" i="5"/>
  <c r="P155" i="5"/>
  <c r="BI153" i="5"/>
  <c r="BH153" i="5"/>
  <c r="BG153" i="5"/>
  <c r="BF153" i="5"/>
  <c r="X153" i="5"/>
  <c r="V153" i="5"/>
  <c r="T153" i="5"/>
  <c r="P153" i="5"/>
  <c r="BI151" i="5"/>
  <c r="BH151" i="5"/>
  <c r="BG151" i="5"/>
  <c r="BF151" i="5"/>
  <c r="X151" i="5"/>
  <c r="V151" i="5"/>
  <c r="T151" i="5"/>
  <c r="P151" i="5"/>
  <c r="BI149" i="5"/>
  <c r="BH149" i="5"/>
  <c r="BG149" i="5"/>
  <c r="BF149" i="5"/>
  <c r="X149" i="5"/>
  <c r="V149" i="5"/>
  <c r="T149" i="5"/>
  <c r="P149" i="5"/>
  <c r="BI147" i="5"/>
  <c r="BH147" i="5"/>
  <c r="BG147" i="5"/>
  <c r="BF147" i="5"/>
  <c r="X147" i="5"/>
  <c r="V147" i="5"/>
  <c r="T147" i="5"/>
  <c r="P147" i="5"/>
  <c r="BI144" i="5"/>
  <c r="BH144" i="5"/>
  <c r="BG144" i="5"/>
  <c r="BF144" i="5"/>
  <c r="X144" i="5"/>
  <c r="V144" i="5"/>
  <c r="T144" i="5"/>
  <c r="P144" i="5"/>
  <c r="BI142" i="5"/>
  <c r="BH142" i="5"/>
  <c r="BG142" i="5"/>
  <c r="BF142" i="5"/>
  <c r="X142" i="5"/>
  <c r="V142" i="5"/>
  <c r="T142" i="5"/>
  <c r="P142" i="5"/>
  <c r="BI140" i="5"/>
  <c r="BH140" i="5"/>
  <c r="BG140" i="5"/>
  <c r="BF140" i="5"/>
  <c r="X140" i="5"/>
  <c r="V140" i="5"/>
  <c r="T140" i="5"/>
  <c r="P140" i="5"/>
  <c r="BI138" i="5"/>
  <c r="BH138" i="5"/>
  <c r="BG138" i="5"/>
  <c r="BF138" i="5"/>
  <c r="X138" i="5"/>
  <c r="V138" i="5"/>
  <c r="T138" i="5"/>
  <c r="P138" i="5"/>
  <c r="BI136" i="5"/>
  <c r="BH136" i="5"/>
  <c r="BG136" i="5"/>
  <c r="BF136" i="5"/>
  <c r="X136" i="5"/>
  <c r="V136" i="5"/>
  <c r="T136" i="5"/>
  <c r="P136" i="5"/>
  <c r="BI134" i="5"/>
  <c r="BH134" i="5"/>
  <c r="BG134" i="5"/>
  <c r="BF134" i="5"/>
  <c r="X134" i="5"/>
  <c r="V134" i="5"/>
  <c r="T134" i="5"/>
  <c r="P134" i="5"/>
  <c r="BI132" i="5"/>
  <c r="BH132" i="5"/>
  <c r="BG132" i="5"/>
  <c r="BF132" i="5"/>
  <c r="X132" i="5"/>
  <c r="V132" i="5"/>
  <c r="T132" i="5"/>
  <c r="P132" i="5"/>
  <c r="BI130" i="5"/>
  <c r="BH130" i="5"/>
  <c r="BG130" i="5"/>
  <c r="BF130" i="5"/>
  <c r="X130" i="5"/>
  <c r="V130" i="5"/>
  <c r="T130" i="5"/>
  <c r="P130" i="5"/>
  <c r="BI128" i="5"/>
  <c r="BH128" i="5"/>
  <c r="BG128" i="5"/>
  <c r="BF128" i="5"/>
  <c r="X128" i="5"/>
  <c r="V128" i="5"/>
  <c r="T128" i="5"/>
  <c r="P128" i="5"/>
  <c r="BI125" i="5"/>
  <c r="BH125" i="5"/>
  <c r="BG125" i="5"/>
  <c r="BF125" i="5"/>
  <c r="X125" i="5"/>
  <c r="V125" i="5"/>
  <c r="T125" i="5"/>
  <c r="P125" i="5"/>
  <c r="BI122" i="5"/>
  <c r="BH122" i="5"/>
  <c r="BG122" i="5"/>
  <c r="BF122" i="5"/>
  <c r="X122" i="5"/>
  <c r="V122" i="5"/>
  <c r="T122" i="5"/>
  <c r="P122" i="5"/>
  <c r="F113" i="5"/>
  <c r="E111" i="5"/>
  <c r="F89" i="5"/>
  <c r="E87" i="5"/>
  <c r="J24" i="5"/>
  <c r="E24" i="5"/>
  <c r="J92" i="5"/>
  <c r="J23" i="5"/>
  <c r="J21" i="5"/>
  <c r="E21" i="5"/>
  <c r="J115" i="5" s="1"/>
  <c r="J20" i="5"/>
  <c r="J18" i="5"/>
  <c r="E18" i="5"/>
  <c r="F92" i="5"/>
  <c r="J17" i="5"/>
  <c r="J15" i="5"/>
  <c r="E15" i="5"/>
  <c r="F91" i="5" s="1"/>
  <c r="J14" i="5"/>
  <c r="J12" i="5"/>
  <c r="J89" i="5" s="1"/>
  <c r="E7" i="5"/>
  <c r="E109" i="5" s="1"/>
  <c r="K125" i="4"/>
  <c r="K99" i="4" s="1"/>
  <c r="K39" i="4"/>
  <c r="K38" i="4"/>
  <c r="BA97" i="1"/>
  <c r="K37" i="4"/>
  <c r="AZ97" i="1" s="1"/>
  <c r="BI129" i="4"/>
  <c r="BH129" i="4"/>
  <c r="BG129" i="4"/>
  <c r="BF129" i="4"/>
  <c r="X129" i="4"/>
  <c r="V129" i="4"/>
  <c r="T129" i="4"/>
  <c r="P129" i="4"/>
  <c r="BI127" i="4"/>
  <c r="BH127" i="4"/>
  <c r="BG127" i="4"/>
  <c r="BF127" i="4"/>
  <c r="X127" i="4"/>
  <c r="V127" i="4"/>
  <c r="T127" i="4"/>
  <c r="P127" i="4"/>
  <c r="J99" i="4"/>
  <c r="I99" i="4"/>
  <c r="BI123" i="4"/>
  <c r="BH123" i="4"/>
  <c r="BG123" i="4"/>
  <c r="BF123" i="4"/>
  <c r="X123" i="4"/>
  <c r="X122" i="4"/>
  <c r="V123" i="4"/>
  <c r="V122" i="4"/>
  <c r="T123" i="4"/>
  <c r="T122" i="4" s="1"/>
  <c r="P123" i="4"/>
  <c r="F114" i="4"/>
  <c r="E112" i="4"/>
  <c r="F89" i="4"/>
  <c r="E87" i="4"/>
  <c r="J24" i="4"/>
  <c r="E24" i="4"/>
  <c r="J117" i="4" s="1"/>
  <c r="J23" i="4"/>
  <c r="J21" i="4"/>
  <c r="E21" i="4"/>
  <c r="J116" i="4"/>
  <c r="J20" i="4"/>
  <c r="J18" i="4"/>
  <c r="E18" i="4"/>
  <c r="F92" i="4" s="1"/>
  <c r="J17" i="4"/>
  <c r="J15" i="4"/>
  <c r="E15" i="4"/>
  <c r="F116" i="4"/>
  <c r="J14" i="4"/>
  <c r="J12" i="4"/>
  <c r="J89" i="4" s="1"/>
  <c r="E7" i="4"/>
  <c r="E85" i="4"/>
  <c r="K126" i="3"/>
  <c r="K98" i="3" s="1"/>
  <c r="K39" i="3"/>
  <c r="K38" i="3"/>
  <c r="BA96" i="1" s="1"/>
  <c r="K37" i="3"/>
  <c r="AZ96" i="1" s="1"/>
  <c r="BI287" i="3"/>
  <c r="BH287" i="3"/>
  <c r="BG287" i="3"/>
  <c r="BF287" i="3"/>
  <c r="X287" i="3"/>
  <c r="V287" i="3"/>
  <c r="T287" i="3"/>
  <c r="P287" i="3"/>
  <c r="BI273" i="3"/>
  <c r="BH273" i="3"/>
  <c r="BG273" i="3"/>
  <c r="BF273" i="3"/>
  <c r="X273" i="3"/>
  <c r="V273" i="3"/>
  <c r="T273" i="3"/>
  <c r="P273" i="3"/>
  <c r="BI267" i="3"/>
  <c r="BH267" i="3"/>
  <c r="BG267" i="3"/>
  <c r="BF267" i="3"/>
  <c r="X267" i="3"/>
  <c r="V267" i="3"/>
  <c r="T267" i="3"/>
  <c r="P267" i="3"/>
  <c r="BI263" i="3"/>
  <c r="BH263" i="3"/>
  <c r="BG263" i="3"/>
  <c r="BF263" i="3"/>
  <c r="X263" i="3"/>
  <c r="V263" i="3"/>
  <c r="T263" i="3"/>
  <c r="P263" i="3"/>
  <c r="BI257" i="3"/>
  <c r="BH257" i="3"/>
  <c r="BG257" i="3"/>
  <c r="BF257" i="3"/>
  <c r="X257" i="3"/>
  <c r="V257" i="3"/>
  <c r="T257" i="3"/>
  <c r="P257" i="3"/>
  <c r="BI254" i="3"/>
  <c r="BH254" i="3"/>
  <c r="BG254" i="3"/>
  <c r="BF254" i="3"/>
  <c r="X254" i="3"/>
  <c r="V254" i="3"/>
  <c r="T254" i="3"/>
  <c r="P254" i="3"/>
  <c r="BI252" i="3"/>
  <c r="BH252" i="3"/>
  <c r="BG252" i="3"/>
  <c r="BF252" i="3"/>
  <c r="X252" i="3"/>
  <c r="V252" i="3"/>
  <c r="T252" i="3"/>
  <c r="P252" i="3"/>
  <c r="BI245" i="3"/>
  <c r="BH245" i="3"/>
  <c r="BG245" i="3"/>
  <c r="BF245" i="3"/>
  <c r="X245" i="3"/>
  <c r="V245" i="3"/>
  <c r="T245" i="3"/>
  <c r="P245" i="3"/>
  <c r="BI236" i="3"/>
  <c r="BH236" i="3"/>
  <c r="BG236" i="3"/>
  <c r="BF236" i="3"/>
  <c r="X236" i="3"/>
  <c r="V236" i="3"/>
  <c r="T236" i="3"/>
  <c r="P236" i="3"/>
  <c r="BI227" i="3"/>
  <c r="BH227" i="3"/>
  <c r="BG227" i="3"/>
  <c r="BF227" i="3"/>
  <c r="X227" i="3"/>
  <c r="V227" i="3"/>
  <c r="T227" i="3"/>
  <c r="P227" i="3"/>
  <c r="BI216" i="3"/>
  <c r="BH216" i="3"/>
  <c r="BG216" i="3"/>
  <c r="BF216" i="3"/>
  <c r="X216" i="3"/>
  <c r="V216" i="3"/>
  <c r="T216" i="3"/>
  <c r="P216" i="3"/>
  <c r="BI213" i="3"/>
  <c r="BH213" i="3"/>
  <c r="BG213" i="3"/>
  <c r="BF213" i="3"/>
  <c r="X213" i="3"/>
  <c r="V213" i="3"/>
  <c r="T213" i="3"/>
  <c r="P213" i="3"/>
  <c r="BI211" i="3"/>
  <c r="BH211" i="3"/>
  <c r="BG211" i="3"/>
  <c r="BF211" i="3"/>
  <c r="X211" i="3"/>
  <c r="V211" i="3"/>
  <c r="T211" i="3"/>
  <c r="P211" i="3"/>
  <c r="BI209" i="3"/>
  <c r="BH209" i="3"/>
  <c r="BG209" i="3"/>
  <c r="BF209" i="3"/>
  <c r="X209" i="3"/>
  <c r="V209" i="3"/>
  <c r="T209" i="3"/>
  <c r="P209" i="3"/>
  <c r="BI207" i="3"/>
  <c r="BH207" i="3"/>
  <c r="BG207" i="3"/>
  <c r="BF207" i="3"/>
  <c r="X207" i="3"/>
  <c r="V207" i="3"/>
  <c r="T207" i="3"/>
  <c r="P207" i="3"/>
  <c r="BI205" i="3"/>
  <c r="BH205" i="3"/>
  <c r="BG205" i="3"/>
  <c r="BF205" i="3"/>
  <c r="X205" i="3"/>
  <c r="V205" i="3"/>
  <c r="T205" i="3"/>
  <c r="P205" i="3"/>
  <c r="BI203" i="3"/>
  <c r="BH203" i="3"/>
  <c r="BG203" i="3"/>
  <c r="BF203" i="3"/>
  <c r="X203" i="3"/>
  <c r="V203" i="3"/>
  <c r="T203" i="3"/>
  <c r="P203" i="3"/>
  <c r="BI199" i="3"/>
  <c r="BH199" i="3"/>
  <c r="BG199" i="3"/>
  <c r="BF199" i="3"/>
  <c r="X199" i="3"/>
  <c r="V199" i="3"/>
  <c r="T199" i="3"/>
  <c r="P199" i="3"/>
  <c r="BI196" i="3"/>
  <c r="BH196" i="3"/>
  <c r="BG196" i="3"/>
  <c r="BF196" i="3"/>
  <c r="X196" i="3"/>
  <c r="V196" i="3"/>
  <c r="T196" i="3"/>
  <c r="P196" i="3"/>
  <c r="BI187" i="3"/>
  <c r="BH187" i="3"/>
  <c r="BG187" i="3"/>
  <c r="BF187" i="3"/>
  <c r="X187" i="3"/>
  <c r="V187" i="3"/>
  <c r="T187" i="3"/>
  <c r="P187" i="3"/>
  <c r="BI178" i="3"/>
  <c r="BH178" i="3"/>
  <c r="BG178" i="3"/>
  <c r="BF178" i="3"/>
  <c r="X178" i="3"/>
  <c r="V178" i="3"/>
  <c r="T178" i="3"/>
  <c r="P178" i="3"/>
  <c r="BI171" i="3"/>
  <c r="BH171" i="3"/>
  <c r="BG171" i="3"/>
  <c r="BF171" i="3"/>
  <c r="X171" i="3"/>
  <c r="V171" i="3"/>
  <c r="T171" i="3"/>
  <c r="P171" i="3"/>
  <c r="BI167" i="3"/>
  <c r="BH167" i="3"/>
  <c r="BG167" i="3"/>
  <c r="BF167" i="3"/>
  <c r="X167" i="3"/>
  <c r="V167" i="3"/>
  <c r="T167" i="3"/>
  <c r="P167" i="3"/>
  <c r="BI164" i="3"/>
  <c r="BH164" i="3"/>
  <c r="BG164" i="3"/>
  <c r="BF164" i="3"/>
  <c r="X164" i="3"/>
  <c r="V164" i="3"/>
  <c r="T164" i="3"/>
  <c r="P164" i="3"/>
  <c r="BI162" i="3"/>
  <c r="BH162" i="3"/>
  <c r="BG162" i="3"/>
  <c r="BF162" i="3"/>
  <c r="X162" i="3"/>
  <c r="V162" i="3"/>
  <c r="T162" i="3"/>
  <c r="P162" i="3"/>
  <c r="BI160" i="3"/>
  <c r="BH160" i="3"/>
  <c r="BG160" i="3"/>
  <c r="BF160" i="3"/>
  <c r="X160" i="3"/>
  <c r="V160" i="3"/>
  <c r="T160" i="3"/>
  <c r="P160" i="3"/>
  <c r="BI158" i="3"/>
  <c r="BH158" i="3"/>
  <c r="BG158" i="3"/>
  <c r="BF158" i="3"/>
  <c r="X158" i="3"/>
  <c r="V158" i="3"/>
  <c r="T158" i="3"/>
  <c r="P158" i="3"/>
  <c r="BI155" i="3"/>
  <c r="BH155" i="3"/>
  <c r="BG155" i="3"/>
  <c r="BF155" i="3"/>
  <c r="X155" i="3"/>
  <c r="V155" i="3"/>
  <c r="T155" i="3"/>
  <c r="P155" i="3"/>
  <c r="BI145" i="3"/>
  <c r="BH145" i="3"/>
  <c r="BG145" i="3"/>
  <c r="BF145" i="3"/>
  <c r="X145" i="3"/>
  <c r="V145" i="3"/>
  <c r="T145" i="3"/>
  <c r="P145" i="3"/>
  <c r="BI138" i="3"/>
  <c r="BH138" i="3"/>
  <c r="BG138" i="3"/>
  <c r="BF138" i="3"/>
  <c r="X138" i="3"/>
  <c r="V138" i="3"/>
  <c r="T138" i="3"/>
  <c r="P138" i="3"/>
  <c r="BI133" i="3"/>
  <c r="BH133" i="3"/>
  <c r="BG133" i="3"/>
  <c r="BF133" i="3"/>
  <c r="X133" i="3"/>
  <c r="V133" i="3"/>
  <c r="T133" i="3"/>
  <c r="P133" i="3"/>
  <c r="BI131" i="3"/>
  <c r="BH131" i="3"/>
  <c r="BG131" i="3"/>
  <c r="BF131" i="3"/>
  <c r="X131" i="3"/>
  <c r="V131" i="3"/>
  <c r="T131" i="3"/>
  <c r="P131" i="3"/>
  <c r="BI128" i="3"/>
  <c r="BH128" i="3"/>
  <c r="BG128" i="3"/>
  <c r="BF128" i="3"/>
  <c r="X128" i="3"/>
  <c r="V128" i="3"/>
  <c r="T128" i="3"/>
  <c r="P128" i="3"/>
  <c r="J98" i="3"/>
  <c r="I98" i="3"/>
  <c r="F118" i="3"/>
  <c r="E116" i="3"/>
  <c r="F89" i="3"/>
  <c r="E87" i="3"/>
  <c r="J24" i="3"/>
  <c r="E24" i="3"/>
  <c r="J92" i="3"/>
  <c r="J23" i="3"/>
  <c r="J21" i="3"/>
  <c r="E21" i="3"/>
  <c r="J120" i="3"/>
  <c r="J20" i="3"/>
  <c r="J18" i="3"/>
  <c r="E18" i="3"/>
  <c r="F92" i="3"/>
  <c r="J17" i="3"/>
  <c r="J15" i="3"/>
  <c r="E15" i="3"/>
  <c r="F120" i="3"/>
  <c r="J14" i="3"/>
  <c r="J12" i="3"/>
  <c r="J89" i="3"/>
  <c r="E7" i="3"/>
  <c r="E114" i="3"/>
  <c r="K39" i="2"/>
  <c r="K38" i="2"/>
  <c r="BA95" i="1"/>
  <c r="K37" i="2"/>
  <c r="AZ95" i="1" s="1"/>
  <c r="BI294" i="2"/>
  <c r="BH294" i="2"/>
  <c r="BG294" i="2"/>
  <c r="BF294" i="2"/>
  <c r="X294" i="2"/>
  <c r="V294" i="2"/>
  <c r="T294" i="2"/>
  <c r="P294" i="2"/>
  <c r="BI290" i="2"/>
  <c r="BH290" i="2"/>
  <c r="BG290" i="2"/>
  <c r="BF290" i="2"/>
  <c r="X290" i="2"/>
  <c r="V290" i="2"/>
  <c r="T290" i="2"/>
  <c r="P290" i="2"/>
  <c r="BI286" i="2"/>
  <c r="BH286" i="2"/>
  <c r="BG286" i="2"/>
  <c r="BF286" i="2"/>
  <c r="X286" i="2"/>
  <c r="V286" i="2"/>
  <c r="T286" i="2"/>
  <c r="P286" i="2"/>
  <c r="BI280" i="2"/>
  <c r="BH280" i="2"/>
  <c r="BG280" i="2"/>
  <c r="BF280" i="2"/>
  <c r="X280" i="2"/>
  <c r="V280" i="2"/>
  <c r="T280" i="2"/>
  <c r="P280" i="2"/>
  <c r="BI276" i="2"/>
  <c r="BH276" i="2"/>
  <c r="BG276" i="2"/>
  <c r="BF276" i="2"/>
  <c r="X276" i="2"/>
  <c r="V276" i="2"/>
  <c r="T276" i="2"/>
  <c r="P276" i="2"/>
  <c r="BI272" i="2"/>
  <c r="BH272" i="2"/>
  <c r="BG272" i="2"/>
  <c r="BF272" i="2"/>
  <c r="X272" i="2"/>
  <c r="V272" i="2"/>
  <c r="T272" i="2"/>
  <c r="P272" i="2"/>
  <c r="BI266" i="2"/>
  <c r="BH266" i="2"/>
  <c r="BG266" i="2"/>
  <c r="BF266" i="2"/>
  <c r="X266" i="2"/>
  <c r="V266" i="2"/>
  <c r="T266" i="2"/>
  <c r="P266" i="2"/>
  <c r="BI262" i="2"/>
  <c r="BH262" i="2"/>
  <c r="BG262" i="2"/>
  <c r="BF262" i="2"/>
  <c r="X262" i="2"/>
  <c r="V262" i="2"/>
  <c r="T262" i="2"/>
  <c r="P262" i="2"/>
  <c r="BI260" i="2"/>
  <c r="BH260" i="2"/>
  <c r="BG260" i="2"/>
  <c r="BF260" i="2"/>
  <c r="X260" i="2"/>
  <c r="V260" i="2"/>
  <c r="T260" i="2"/>
  <c r="P260" i="2"/>
  <c r="BI258" i="2"/>
  <c r="BH258" i="2"/>
  <c r="BG258" i="2"/>
  <c r="BF258" i="2"/>
  <c r="X258" i="2"/>
  <c r="V258" i="2"/>
  <c r="T258" i="2"/>
  <c r="P258" i="2"/>
  <c r="BI250" i="2"/>
  <c r="BH250" i="2"/>
  <c r="BG250" i="2"/>
  <c r="BF250" i="2"/>
  <c r="X250" i="2"/>
  <c r="V250" i="2"/>
  <c r="T250" i="2"/>
  <c r="P250" i="2"/>
  <c r="BI248" i="2"/>
  <c r="BH248" i="2"/>
  <c r="BG248" i="2"/>
  <c r="BF248" i="2"/>
  <c r="X248" i="2"/>
  <c r="V248" i="2"/>
  <c r="T248" i="2"/>
  <c r="P248" i="2"/>
  <c r="BI246" i="2"/>
  <c r="BH246" i="2"/>
  <c r="BG246" i="2"/>
  <c r="BF246" i="2"/>
  <c r="X246" i="2"/>
  <c r="V246" i="2"/>
  <c r="T246" i="2"/>
  <c r="P246" i="2"/>
  <c r="BI244" i="2"/>
  <c r="BH244" i="2"/>
  <c r="BG244" i="2"/>
  <c r="BF244" i="2"/>
  <c r="X244" i="2"/>
  <c r="V244" i="2"/>
  <c r="T244" i="2"/>
  <c r="P244" i="2"/>
  <c r="BI242" i="2"/>
  <c r="BH242" i="2"/>
  <c r="BG242" i="2"/>
  <c r="BF242" i="2"/>
  <c r="X242" i="2"/>
  <c r="V242" i="2"/>
  <c r="T242" i="2"/>
  <c r="P242" i="2"/>
  <c r="BI240" i="2"/>
  <c r="BH240" i="2"/>
  <c r="BG240" i="2"/>
  <c r="BF240" i="2"/>
  <c r="X240" i="2"/>
  <c r="V240" i="2"/>
  <c r="T240" i="2"/>
  <c r="P240" i="2"/>
  <c r="BI237" i="2"/>
  <c r="BH237" i="2"/>
  <c r="BG237" i="2"/>
  <c r="BF237" i="2"/>
  <c r="X237" i="2"/>
  <c r="V237" i="2"/>
  <c r="T237" i="2"/>
  <c r="P237" i="2"/>
  <c r="BI232" i="2"/>
  <c r="BH232" i="2"/>
  <c r="BG232" i="2"/>
  <c r="BF232" i="2"/>
  <c r="X232" i="2"/>
  <c r="V232" i="2"/>
  <c r="T232" i="2"/>
  <c r="P232" i="2"/>
  <c r="BI226" i="2"/>
  <c r="BH226" i="2"/>
  <c r="BG226" i="2"/>
  <c r="BF226" i="2"/>
  <c r="X226" i="2"/>
  <c r="V226" i="2"/>
  <c r="T226" i="2"/>
  <c r="P226" i="2"/>
  <c r="BI223" i="2"/>
  <c r="BH223" i="2"/>
  <c r="BG223" i="2"/>
  <c r="BF223" i="2"/>
  <c r="X223" i="2"/>
  <c r="V223" i="2"/>
  <c r="T223" i="2"/>
  <c r="P223" i="2"/>
  <c r="BI221" i="2"/>
  <c r="BH221" i="2"/>
  <c r="BG221" i="2"/>
  <c r="BF221" i="2"/>
  <c r="X221" i="2"/>
  <c r="V221" i="2"/>
  <c r="T221" i="2"/>
  <c r="P221" i="2"/>
  <c r="BI219" i="2"/>
  <c r="BH219" i="2"/>
  <c r="BG219" i="2"/>
  <c r="BF219" i="2"/>
  <c r="X219" i="2"/>
  <c r="V219" i="2"/>
  <c r="T219" i="2"/>
  <c r="P219" i="2"/>
  <c r="BI214" i="2"/>
  <c r="BH214" i="2"/>
  <c r="BG214" i="2"/>
  <c r="BF214" i="2"/>
  <c r="X214" i="2"/>
  <c r="V214" i="2"/>
  <c r="T214" i="2"/>
  <c r="P214" i="2"/>
  <c r="BI211" i="2"/>
  <c r="BH211" i="2"/>
  <c r="BG211" i="2"/>
  <c r="BF211" i="2"/>
  <c r="X211" i="2"/>
  <c r="V211" i="2"/>
  <c r="T211" i="2"/>
  <c r="P211" i="2"/>
  <c r="BI206" i="2"/>
  <c r="BH206" i="2"/>
  <c r="BG206" i="2"/>
  <c r="BF206" i="2"/>
  <c r="X206" i="2"/>
  <c r="V206" i="2"/>
  <c r="T206" i="2"/>
  <c r="P206" i="2"/>
  <c r="BI202" i="2"/>
  <c r="BH202" i="2"/>
  <c r="BG202" i="2"/>
  <c r="BF202" i="2"/>
  <c r="X202" i="2"/>
  <c r="V202" i="2"/>
  <c r="T202" i="2"/>
  <c r="P202" i="2"/>
  <c r="BI195" i="2"/>
  <c r="BH195" i="2"/>
  <c r="BG195" i="2"/>
  <c r="BF195" i="2"/>
  <c r="X195" i="2"/>
  <c r="V195" i="2"/>
  <c r="T195" i="2"/>
  <c r="P195" i="2"/>
  <c r="BI190" i="2"/>
  <c r="BH190" i="2"/>
  <c r="BG190" i="2"/>
  <c r="BF190" i="2"/>
  <c r="X190" i="2"/>
  <c r="V190" i="2"/>
  <c r="T190" i="2"/>
  <c r="P190" i="2"/>
  <c r="BI187" i="2"/>
  <c r="BH187" i="2"/>
  <c r="BG187" i="2"/>
  <c r="BF187" i="2"/>
  <c r="X187" i="2"/>
  <c r="V187" i="2"/>
  <c r="T187" i="2"/>
  <c r="P187" i="2"/>
  <c r="BI183" i="2"/>
  <c r="BH183" i="2"/>
  <c r="BG183" i="2"/>
  <c r="BF183" i="2"/>
  <c r="X183" i="2"/>
  <c r="V183" i="2"/>
  <c r="T183" i="2"/>
  <c r="P183" i="2"/>
  <c r="BI180" i="2"/>
  <c r="BH180" i="2"/>
  <c r="BG180" i="2"/>
  <c r="BF180" i="2"/>
  <c r="X180" i="2"/>
  <c r="V180" i="2"/>
  <c r="T180" i="2"/>
  <c r="P180" i="2"/>
  <c r="BI177" i="2"/>
  <c r="BH177" i="2"/>
  <c r="BG177" i="2"/>
  <c r="BF177" i="2"/>
  <c r="X177" i="2"/>
  <c r="V177" i="2"/>
  <c r="T177" i="2"/>
  <c r="P177" i="2"/>
  <c r="BI174" i="2"/>
  <c r="BH174" i="2"/>
  <c r="BG174" i="2"/>
  <c r="BF174" i="2"/>
  <c r="X174" i="2"/>
  <c r="V174" i="2"/>
  <c r="T174" i="2"/>
  <c r="P174" i="2"/>
  <c r="BI171" i="2"/>
  <c r="BH171" i="2"/>
  <c r="BG171" i="2"/>
  <c r="BF171" i="2"/>
  <c r="X171" i="2"/>
  <c r="V171" i="2"/>
  <c r="T171" i="2"/>
  <c r="P171" i="2"/>
  <c r="BI168" i="2"/>
  <c r="BH168" i="2"/>
  <c r="BG168" i="2"/>
  <c r="BF168" i="2"/>
  <c r="X168" i="2"/>
  <c r="V168" i="2"/>
  <c r="T168" i="2"/>
  <c r="P168" i="2"/>
  <c r="BI162" i="2"/>
  <c r="BH162" i="2"/>
  <c r="BG162" i="2"/>
  <c r="BF162" i="2"/>
  <c r="X162" i="2"/>
  <c r="V162" i="2"/>
  <c r="T162" i="2"/>
  <c r="P162" i="2"/>
  <c r="BI155" i="2"/>
  <c r="BH155" i="2"/>
  <c r="BG155" i="2"/>
  <c r="BF155" i="2"/>
  <c r="X155" i="2"/>
  <c r="V155" i="2"/>
  <c r="T155" i="2"/>
  <c r="P155" i="2"/>
  <c r="BI143" i="2"/>
  <c r="BH143" i="2"/>
  <c r="BG143" i="2"/>
  <c r="BF143" i="2"/>
  <c r="X143" i="2"/>
  <c r="V143" i="2"/>
  <c r="T143" i="2"/>
  <c r="P143" i="2"/>
  <c r="BI137" i="2"/>
  <c r="BH137" i="2"/>
  <c r="BG137" i="2"/>
  <c r="BF137" i="2"/>
  <c r="X137" i="2"/>
  <c r="V137" i="2"/>
  <c r="T137" i="2"/>
  <c r="P137" i="2"/>
  <c r="BI134" i="2"/>
  <c r="BH134" i="2"/>
  <c r="BG134" i="2"/>
  <c r="BF134" i="2"/>
  <c r="X134" i="2"/>
  <c r="V134" i="2"/>
  <c r="T134" i="2"/>
  <c r="P134" i="2"/>
  <c r="BI130" i="2"/>
  <c r="BH130" i="2"/>
  <c r="BG130" i="2"/>
  <c r="BF130" i="2"/>
  <c r="X130" i="2"/>
  <c r="V130" i="2"/>
  <c r="T130" i="2"/>
  <c r="P130" i="2"/>
  <c r="BI127" i="2"/>
  <c r="BH127" i="2"/>
  <c r="BG127" i="2"/>
  <c r="BF127" i="2"/>
  <c r="X127" i="2"/>
  <c r="V127" i="2"/>
  <c r="T127" i="2"/>
  <c r="P127" i="2"/>
  <c r="F118" i="2"/>
  <c r="E116" i="2"/>
  <c r="F89" i="2"/>
  <c r="E87" i="2"/>
  <c r="J24" i="2"/>
  <c r="E24" i="2"/>
  <c r="J92" i="2"/>
  <c r="J23" i="2"/>
  <c r="J21" i="2"/>
  <c r="E21" i="2"/>
  <c r="J120" i="2"/>
  <c r="J20" i="2"/>
  <c r="J18" i="2"/>
  <c r="E18" i="2"/>
  <c r="F121" i="2"/>
  <c r="J17" i="2"/>
  <c r="J15" i="2"/>
  <c r="E15" i="2"/>
  <c r="F120" i="2"/>
  <c r="J14" i="2"/>
  <c r="J12" i="2"/>
  <c r="J89" i="2"/>
  <c r="E7" i="2"/>
  <c r="E114" i="2" s="1"/>
  <c r="L90" i="1"/>
  <c r="AM90" i="1"/>
  <c r="AM89" i="1"/>
  <c r="L89" i="1"/>
  <c r="AM87" i="1"/>
  <c r="L87" i="1"/>
  <c r="L85" i="1"/>
  <c r="L84" i="1"/>
  <c r="R155" i="14"/>
  <c r="Q155" i="14"/>
  <c r="Q153" i="14"/>
  <c r="R150" i="14"/>
  <c r="R144" i="14"/>
  <c r="R133" i="14"/>
  <c r="Q130" i="14"/>
  <c r="R123" i="14"/>
  <c r="Q168" i="13"/>
  <c r="R156" i="13"/>
  <c r="R153" i="13"/>
  <c r="Q126" i="13"/>
  <c r="R127" i="12"/>
  <c r="Q174" i="11"/>
  <c r="R171" i="11"/>
  <c r="Q169" i="11"/>
  <c r="Q159" i="11"/>
  <c r="R150" i="11"/>
  <c r="R148" i="11"/>
  <c r="Q136" i="11"/>
  <c r="R134" i="11"/>
  <c r="R130" i="11"/>
  <c r="Q127" i="10"/>
  <c r="R256" i="9"/>
  <c r="R250" i="9"/>
  <c r="Q240" i="9"/>
  <c r="R237" i="9"/>
  <c r="Q232" i="9"/>
  <c r="R211" i="9"/>
  <c r="Q197" i="9"/>
  <c r="R185" i="9"/>
  <c r="Q185" i="9"/>
  <c r="R171" i="9"/>
  <c r="R154" i="9"/>
  <c r="Q142" i="9"/>
  <c r="R136" i="9"/>
  <c r="R131" i="9"/>
  <c r="Q128" i="9"/>
  <c r="Q258" i="8"/>
  <c r="Q252" i="8"/>
  <c r="Q244" i="8"/>
  <c r="R242" i="8"/>
  <c r="Q210" i="8"/>
  <c r="Q203" i="8"/>
  <c r="Q137" i="8"/>
  <c r="Q173" i="7"/>
  <c r="Q163" i="7"/>
  <c r="R161" i="7"/>
  <c r="R153" i="7"/>
  <c r="Q127" i="6"/>
  <c r="Q168" i="5"/>
  <c r="R153" i="5"/>
  <c r="Q138" i="5"/>
  <c r="Q127" i="4"/>
  <c r="R123" i="4"/>
  <c r="R287" i="3"/>
  <c r="Q287" i="3"/>
  <c r="Q254" i="3"/>
  <c r="Q252" i="3"/>
  <c r="R213" i="3"/>
  <c r="Q205" i="3"/>
  <c r="Q199" i="3"/>
  <c r="R167" i="3"/>
  <c r="R160" i="3"/>
  <c r="R272" i="2"/>
  <c r="R258" i="2"/>
  <c r="R250" i="2"/>
  <c r="R244" i="2"/>
  <c r="BK202" i="2"/>
  <c r="BK183" i="2"/>
  <c r="R143" i="2"/>
  <c r="Q137" i="2"/>
  <c r="Q130" i="2"/>
  <c r="Q147" i="14"/>
  <c r="R141" i="14"/>
  <c r="R139" i="14"/>
  <c r="R136" i="14"/>
  <c r="Q133" i="14"/>
  <c r="Q121" i="14"/>
  <c r="Q119" i="14"/>
  <c r="R175" i="13"/>
  <c r="R173" i="13"/>
  <c r="R148" i="13"/>
  <c r="R141" i="13"/>
  <c r="Q134" i="13"/>
  <c r="Q124" i="13"/>
  <c r="Q129" i="12"/>
  <c r="R178" i="11"/>
  <c r="R169" i="11"/>
  <c r="R167" i="11"/>
  <c r="Q161" i="11"/>
  <c r="Q154" i="11"/>
  <c r="Q134" i="11"/>
  <c r="Q130" i="11"/>
  <c r="R129" i="10"/>
  <c r="Q256" i="9"/>
  <c r="R246" i="9"/>
  <c r="R234" i="9"/>
  <c r="R200" i="9"/>
  <c r="R193" i="9"/>
  <c r="Q189" i="9"/>
  <c r="R187" i="9"/>
  <c r="Q159" i="9"/>
  <c r="R134" i="9"/>
  <c r="Q131" i="9"/>
  <c r="R288" i="8"/>
  <c r="Q288" i="8"/>
  <c r="R284" i="8"/>
  <c r="Q284" i="8"/>
  <c r="R252" i="8"/>
  <c r="Q239" i="8"/>
  <c r="Q225" i="8"/>
  <c r="Q217" i="8"/>
  <c r="R215" i="8"/>
  <c r="R196" i="8"/>
  <c r="Q130" i="8"/>
  <c r="Q181" i="7"/>
  <c r="Q178" i="7"/>
  <c r="R168" i="7"/>
  <c r="Q161" i="7"/>
  <c r="Q148" i="7"/>
  <c r="Q146" i="7"/>
  <c r="Q141" i="7"/>
  <c r="Q134" i="7"/>
  <c r="Q131" i="7"/>
  <c r="Q124" i="7"/>
  <c r="R131" i="6"/>
  <c r="R127" i="6"/>
  <c r="R125" i="6"/>
  <c r="Q179" i="5"/>
  <c r="Q177" i="5"/>
  <c r="R175" i="5"/>
  <c r="R172" i="5"/>
  <c r="Q164" i="5"/>
  <c r="Q157" i="5"/>
  <c r="R155" i="5"/>
  <c r="Q149" i="5"/>
  <c r="R147" i="5"/>
  <c r="R144" i="5"/>
  <c r="R130" i="5"/>
  <c r="Q263" i="3"/>
  <c r="R203" i="3"/>
  <c r="Q196" i="3"/>
  <c r="R138" i="3"/>
  <c r="R131" i="3"/>
  <c r="BK286" i="2"/>
  <c r="Q202" i="2"/>
  <c r="Q195" i="2"/>
  <c r="Q187" i="2"/>
  <c r="Q180" i="2"/>
  <c r="R171" i="2"/>
  <c r="Q127" i="2"/>
  <c r="R153" i="14"/>
  <c r="Q150" i="14"/>
  <c r="R147" i="14"/>
  <c r="Q144" i="14"/>
  <c r="Q141" i="14"/>
  <c r="Q139" i="14"/>
  <c r="Q136" i="14"/>
  <c r="Q123" i="14"/>
  <c r="R121" i="14"/>
  <c r="R181" i="13"/>
  <c r="Q156" i="13"/>
  <c r="Q146" i="13"/>
  <c r="R133" i="12"/>
  <c r="R176" i="11"/>
  <c r="Q163" i="11"/>
  <c r="R142" i="11"/>
  <c r="R140" i="11"/>
  <c r="R136" i="11"/>
  <c r="R270" i="9"/>
  <c r="Q250" i="9"/>
  <c r="Q234" i="9"/>
  <c r="R218" i="9"/>
  <c r="R164" i="9"/>
  <c r="R145" i="9"/>
  <c r="R281" i="8"/>
  <c r="Q266" i="8"/>
  <c r="Q250" i="8"/>
  <c r="Q242" i="8"/>
  <c r="R239" i="8"/>
  <c r="R228" i="8"/>
  <c r="R221" i="8"/>
  <c r="R217" i="8"/>
  <c r="Q215" i="8"/>
  <c r="R206" i="8"/>
  <c r="Q188" i="8"/>
  <c r="Q174" i="8"/>
  <c r="Q168" i="8"/>
  <c r="R162" i="8"/>
  <c r="R143" i="8"/>
  <c r="R127" i="8"/>
  <c r="R126" i="7"/>
  <c r="R170" i="5"/>
  <c r="Q166" i="5"/>
  <c r="R157" i="5"/>
  <c r="R151" i="5"/>
  <c r="R136" i="5"/>
  <c r="Q134" i="5"/>
  <c r="Q122" i="5"/>
  <c r="R129" i="4"/>
  <c r="R127" i="4"/>
  <c r="R273" i="3"/>
  <c r="Q267" i="3"/>
  <c r="Q257" i="3"/>
  <c r="Q245" i="3"/>
  <c r="Q227" i="3"/>
  <c r="R187" i="3"/>
  <c r="Q164" i="3"/>
  <c r="Q158" i="3"/>
  <c r="Q138" i="3"/>
  <c r="Q133" i="3"/>
  <c r="Q294" i="2"/>
  <c r="Q280" i="2"/>
  <c r="R276" i="2"/>
  <c r="R262" i="2"/>
  <c r="R260" i="2"/>
  <c r="Q258" i="2"/>
  <c r="Q248" i="2"/>
  <c r="R242" i="2"/>
  <c r="Q232" i="2"/>
  <c r="R221" i="2"/>
  <c r="Q219" i="2"/>
  <c r="Q214" i="2"/>
  <c r="R211" i="2"/>
  <c r="R190" i="2"/>
  <c r="Q162" i="2"/>
  <c r="Q155" i="2"/>
  <c r="Q143" i="2"/>
  <c r="R130" i="14"/>
  <c r="R119" i="14"/>
  <c r="Q181" i="13"/>
  <c r="Q173" i="13"/>
  <c r="R163" i="13"/>
  <c r="R161" i="13"/>
  <c r="Q148" i="13"/>
  <c r="R126" i="13"/>
  <c r="R131" i="12"/>
  <c r="Q178" i="11"/>
  <c r="R163" i="11"/>
  <c r="Q156" i="11"/>
  <c r="Q150" i="11"/>
  <c r="Q146" i="11"/>
  <c r="Q142" i="11"/>
  <c r="R138" i="11"/>
  <c r="R128" i="11"/>
  <c r="R122" i="11"/>
  <c r="Q270" i="9"/>
  <c r="Q246" i="9"/>
  <c r="Q237" i="9"/>
  <c r="Q225" i="9"/>
  <c r="Q218" i="9"/>
  <c r="Q195" i="9"/>
  <c r="Q193" i="9"/>
  <c r="Q191" i="9"/>
  <c r="R152" i="9"/>
  <c r="Q134" i="9"/>
  <c r="R272" i="8"/>
  <c r="R262" i="8"/>
  <c r="R250" i="8"/>
  <c r="R234" i="8"/>
  <c r="Q196" i="8"/>
  <c r="R181" i="8"/>
  <c r="Q176" i="8"/>
  <c r="Q171" i="8"/>
  <c r="R168" i="8"/>
  <c r="Q143" i="8"/>
  <c r="R134" i="8"/>
  <c r="Q138" i="7"/>
  <c r="R124" i="7"/>
  <c r="Q160" i="5"/>
  <c r="Q142" i="5"/>
  <c r="Q140" i="5"/>
  <c r="R134" i="5"/>
  <c r="Q132" i="5"/>
  <c r="R128" i="5"/>
  <c r="Q125" i="5"/>
  <c r="Q129" i="4"/>
  <c r="Q273" i="3"/>
  <c r="R267" i="3"/>
  <c r="R263" i="3"/>
  <c r="R257" i="3"/>
  <c r="R254" i="3"/>
  <c r="Q236" i="3"/>
  <c r="BK227" i="3"/>
  <c r="Q216" i="3"/>
  <c r="Q178" i="3"/>
  <c r="R171" i="3"/>
  <c r="R164" i="3"/>
  <c r="R162" i="3"/>
  <c r="R155" i="3"/>
  <c r="R133" i="3"/>
  <c r="R128" i="3"/>
  <c r="Q286" i="2"/>
  <c r="Q272" i="2"/>
  <c r="R246" i="2"/>
  <c r="Q240" i="2"/>
  <c r="R237" i="2"/>
  <c r="Q221" i="2"/>
  <c r="R206" i="2"/>
  <c r="R195" i="2"/>
  <c r="R187" i="2"/>
  <c r="R183" i="2"/>
  <c r="K174" i="2"/>
  <c r="Q163" i="13"/>
  <c r="Q161" i="13"/>
  <c r="Q138" i="13"/>
  <c r="Q131" i="13"/>
  <c r="R124" i="13"/>
  <c r="Q133" i="12"/>
  <c r="R125" i="12"/>
  <c r="Q165" i="11"/>
  <c r="R159" i="11"/>
  <c r="R152" i="11"/>
  <c r="R146" i="11"/>
  <c r="R132" i="11"/>
  <c r="Q128" i="11"/>
  <c r="Q125" i="11"/>
  <c r="Q123" i="10"/>
  <c r="R240" i="9"/>
  <c r="R232" i="9"/>
  <c r="R225" i="9"/>
  <c r="R189" i="9"/>
  <c r="Q187" i="9"/>
  <c r="R180" i="9"/>
  <c r="Q161" i="9"/>
  <c r="Q145" i="9"/>
  <c r="Q272" i="8"/>
  <c r="R258" i="8"/>
  <c r="R225" i="8"/>
  <c r="R210" i="8"/>
  <c r="R192" i="8"/>
  <c r="R155" i="8"/>
  <c r="Q172" i="5"/>
  <c r="Q162" i="5"/>
  <c r="Q153" i="5"/>
  <c r="Q151" i="5"/>
  <c r="R138" i="5"/>
  <c r="Q213" i="3"/>
  <c r="R211" i="3"/>
  <c r="BK205" i="3"/>
  <c r="R178" i="3"/>
  <c r="Q160" i="3"/>
  <c r="R158" i="3"/>
  <c r="Q155" i="3"/>
  <c r="Q145" i="3"/>
  <c r="Q266" i="2"/>
  <c r="Q262" i="2"/>
  <c r="R240" i="2"/>
  <c r="R226" i="2"/>
  <c r="R223" i="2"/>
  <c r="K202" i="2"/>
  <c r="R174" i="2"/>
  <c r="R168" i="2"/>
  <c r="R162" i="2"/>
  <c r="R137" i="2"/>
  <c r="R134" i="2"/>
  <c r="R127" i="2"/>
  <c r="Q175" i="13"/>
  <c r="R168" i="13"/>
  <c r="Q153" i="13"/>
  <c r="Q141" i="13"/>
  <c r="R134" i="13"/>
  <c r="R129" i="12"/>
  <c r="Q125" i="12"/>
  <c r="Q176" i="11"/>
  <c r="R165" i="11"/>
  <c r="R161" i="11"/>
  <c r="R156" i="11"/>
  <c r="R154" i="11"/>
  <c r="Q144" i="11"/>
  <c r="Q138" i="11"/>
  <c r="R127" i="10"/>
  <c r="R123" i="10"/>
  <c r="Q211" i="9"/>
  <c r="R191" i="9"/>
  <c r="R159" i="9"/>
  <c r="Q152" i="9"/>
  <c r="R142" i="9"/>
  <c r="Q136" i="9"/>
  <c r="R128" i="9"/>
  <c r="R266" i="8"/>
  <c r="Q262" i="8"/>
  <c r="Q260" i="8"/>
  <c r="R248" i="8"/>
  <c r="R246" i="8"/>
  <c r="Q234" i="8"/>
  <c r="Q228" i="8"/>
  <c r="R223" i="8"/>
  <c r="Q221" i="8"/>
  <c r="Q206" i="8"/>
  <c r="Q178" i="8"/>
  <c r="BK174" i="8"/>
  <c r="R130" i="8"/>
  <c r="R173" i="7"/>
  <c r="Q153" i="7"/>
  <c r="R148" i="7"/>
  <c r="R146" i="7"/>
  <c r="Q129" i="6"/>
  <c r="Q170" i="5"/>
  <c r="R162" i="5"/>
  <c r="K153" i="5"/>
  <c r="R142" i="5"/>
  <c r="R132" i="5"/>
  <c r="R125" i="5"/>
  <c r="Q123" i="4"/>
  <c r="R227" i="3"/>
  <c r="R216" i="3"/>
  <c r="R209" i="3"/>
  <c r="Q207" i="3"/>
  <c r="Q171" i="3"/>
  <c r="BK162" i="3"/>
  <c r="R145" i="3"/>
  <c r="Q131" i="3"/>
  <c r="R294" i="2"/>
  <c r="Q290" i="2"/>
  <c r="Q276" i="2"/>
  <c r="Q244" i="2"/>
  <c r="R219" i="2"/>
  <c r="R214" i="2"/>
  <c r="Q206" i="2"/>
  <c r="Q177" i="2"/>
  <c r="Q174" i="2"/>
  <c r="Q171" i="2"/>
  <c r="Q168" i="2"/>
  <c r="R130" i="2"/>
  <c r="R146" i="13"/>
  <c r="R138" i="13"/>
  <c r="R131" i="13"/>
  <c r="Q131" i="12"/>
  <c r="Q127" i="12"/>
  <c r="R174" i="11"/>
  <c r="Q171" i="11"/>
  <c r="Q167" i="11"/>
  <c r="Q152" i="11"/>
  <c r="Q148" i="11"/>
  <c r="R144" i="11"/>
  <c r="Q140" i="11"/>
  <c r="Q132" i="11"/>
  <c r="R125" i="11"/>
  <c r="Q122" i="11"/>
  <c r="Q129" i="10"/>
  <c r="R195" i="9"/>
  <c r="Q180" i="9"/>
  <c r="R161" i="9"/>
  <c r="R157" i="9"/>
  <c r="R260" i="8"/>
  <c r="Q248" i="8"/>
  <c r="R203" i="8"/>
  <c r="R188" i="8"/>
  <c r="BK188" i="8"/>
  <c r="R178" i="8"/>
  <c r="R176" i="8"/>
  <c r="R174" i="8"/>
  <c r="R171" i="8"/>
  <c r="Q155" i="8"/>
  <c r="Q134" i="8"/>
  <c r="R163" i="7"/>
  <c r="R156" i="7"/>
  <c r="R141" i="7"/>
  <c r="Q133" i="6"/>
  <c r="R129" i="6"/>
  <c r="Q125" i="6"/>
  <c r="K170" i="5"/>
  <c r="R166" i="5"/>
  <c r="R164" i="5"/>
  <c r="R160" i="5"/>
  <c r="Q147" i="5"/>
  <c r="Q136" i="5"/>
  <c r="R122" i="5"/>
  <c r="R252" i="3"/>
  <c r="R245" i="3"/>
  <c r="Q209" i="3"/>
  <c r="R207" i="3"/>
  <c r="R205" i="3"/>
  <c r="R199" i="3"/>
  <c r="R196" i="3"/>
  <c r="R280" i="2"/>
  <c r="Q250" i="2"/>
  <c r="R248" i="2"/>
  <c r="Q242" i="2"/>
  <c r="Q237" i="2"/>
  <c r="R232" i="2"/>
  <c r="R180" i="2"/>
  <c r="R177" i="2"/>
  <c r="Q134" i="2"/>
  <c r="AU94" i="1"/>
  <c r="Q200" i="9"/>
  <c r="R197" i="9"/>
  <c r="Q171" i="9"/>
  <c r="Q164" i="9"/>
  <c r="Q157" i="9"/>
  <c r="Q154" i="9"/>
  <c r="Q281" i="8"/>
  <c r="Q246" i="8"/>
  <c r="R244" i="8"/>
  <c r="Q223" i="8"/>
  <c r="Q192" i="8"/>
  <c r="Q181" i="8"/>
  <c r="Q162" i="8"/>
  <c r="R137" i="8"/>
  <c r="Q127" i="8"/>
  <c r="R181" i="7"/>
  <c r="R178" i="7"/>
  <c r="Q168" i="7"/>
  <c r="Q156" i="7"/>
  <c r="R138" i="7"/>
  <c r="R134" i="7"/>
  <c r="R131" i="7"/>
  <c r="Q126" i="7"/>
  <c r="R133" i="6"/>
  <c r="Q131" i="6"/>
  <c r="R179" i="5"/>
  <c r="R177" i="5"/>
  <c r="Q175" i="5"/>
  <c r="R168" i="5"/>
  <c r="Q155" i="5"/>
  <c r="R149" i="5"/>
  <c r="Q144" i="5"/>
  <c r="R140" i="5"/>
  <c r="Q130" i="5"/>
  <c r="Q128" i="5"/>
  <c r="R236" i="3"/>
  <c r="Q211" i="3"/>
  <c r="Q203" i="3"/>
  <c r="Q187" i="3"/>
  <c r="Q167" i="3"/>
  <c r="Q162" i="3"/>
  <c r="Q128" i="3"/>
  <c r="R290" i="2"/>
  <c r="R286" i="2"/>
  <c r="R266" i="2"/>
  <c r="Q260" i="2"/>
  <c r="Q246" i="2"/>
  <c r="Q226" i="2"/>
  <c r="Q223" i="2"/>
  <c r="Q211" i="2"/>
  <c r="R202" i="2"/>
  <c r="Q190" i="2"/>
  <c r="Q183" i="2"/>
  <c r="R155" i="2"/>
  <c r="K144" i="14"/>
  <c r="BE144" i="14" s="1"/>
  <c r="K133" i="14"/>
  <c r="BE133" i="14"/>
  <c r="BK119" i="14"/>
  <c r="K181" i="13"/>
  <c r="BE181" i="13" s="1"/>
  <c r="BK163" i="13"/>
  <c r="BK148" i="13"/>
  <c r="BK131" i="13"/>
  <c r="BK161" i="11"/>
  <c r="BK256" i="9"/>
  <c r="K237" i="9"/>
  <c r="BE237" i="9"/>
  <c r="K218" i="9"/>
  <c r="BE218" i="9"/>
  <c r="K189" i="9"/>
  <c r="BE189" i="9" s="1"/>
  <c r="BK152" i="9"/>
  <c r="BK272" i="8"/>
  <c r="BK248" i="8"/>
  <c r="K176" i="8"/>
  <c r="BE176" i="8"/>
  <c r="BK137" i="8"/>
  <c r="K127" i="8"/>
  <c r="BE127" i="8" s="1"/>
  <c r="BK153" i="7"/>
  <c r="BK124" i="7"/>
  <c r="K179" i="5"/>
  <c r="BE179" i="5"/>
  <c r="BK166" i="5"/>
  <c r="BK147" i="5"/>
  <c r="K140" i="5"/>
  <c r="BE140" i="5"/>
  <c r="BK128" i="5"/>
  <c r="K127" i="4"/>
  <c r="BE127" i="4"/>
  <c r="K123" i="4"/>
  <c r="BE123" i="4"/>
  <c r="K267" i="3"/>
  <c r="BE267" i="3"/>
  <c r="BK207" i="3"/>
  <c r="BK203" i="3"/>
  <c r="K199" i="3"/>
  <c r="BE199" i="3"/>
  <c r="BK160" i="3"/>
  <c r="BK131" i="3"/>
  <c r="BK262" i="2"/>
  <c r="BK237" i="2"/>
  <c r="K221" i="2"/>
  <c r="BE221" i="2" s="1"/>
  <c r="BK190" i="2"/>
  <c r="K171" i="2"/>
  <c r="BE171" i="2"/>
  <c r="K130" i="2"/>
  <c r="BE130" i="2" s="1"/>
  <c r="BK153" i="14"/>
  <c r="BK147" i="14"/>
  <c r="K121" i="14"/>
  <c r="BE121" i="14" s="1"/>
  <c r="K161" i="13"/>
  <c r="BE161" i="13"/>
  <c r="K146" i="13"/>
  <c r="BE146" i="13" s="1"/>
  <c r="K134" i="13"/>
  <c r="BE134" i="13"/>
  <c r="K133" i="12"/>
  <c r="BE133" i="12" s="1"/>
  <c r="BK125" i="12"/>
  <c r="BK176" i="11"/>
  <c r="BK171" i="11"/>
  <c r="BK127" i="10"/>
  <c r="K123" i="10"/>
  <c r="BE123" i="10" s="1"/>
  <c r="BK240" i="9"/>
  <c r="BK225" i="9"/>
  <c r="BK197" i="9"/>
  <c r="BK171" i="9"/>
  <c r="K157" i="9"/>
  <c r="BE157" i="9"/>
  <c r="BK134" i="9"/>
  <c r="BK260" i="8"/>
  <c r="BK252" i="8"/>
  <c r="K242" i="8"/>
  <c r="BE242" i="8" s="1"/>
  <c r="K223" i="8"/>
  <c r="BE223" i="8"/>
  <c r="BK215" i="8"/>
  <c r="K188" i="8"/>
  <c r="BE188" i="8"/>
  <c r="BK181" i="8"/>
  <c r="BK162" i="8"/>
  <c r="K148" i="7"/>
  <c r="BE148" i="7"/>
  <c r="BK141" i="7"/>
  <c r="K131" i="7"/>
  <c r="BE131" i="7" s="1"/>
  <c r="BK126" i="7"/>
  <c r="BK172" i="5"/>
  <c r="BK168" i="5"/>
  <c r="K162" i="5"/>
  <c r="BE162" i="5"/>
  <c r="BK138" i="5"/>
  <c r="K132" i="5"/>
  <c r="BE132" i="5"/>
  <c r="BK125" i="5"/>
  <c r="BK257" i="3"/>
  <c r="K245" i="3"/>
  <c r="BE245" i="3"/>
  <c r="BK236" i="3"/>
  <c r="BK213" i="3"/>
  <c r="BK211" i="3"/>
  <c r="K209" i="3"/>
  <c r="BE209" i="3"/>
  <c r="K196" i="3"/>
  <c r="BE196" i="3"/>
  <c r="BK178" i="3"/>
  <c r="K167" i="3"/>
  <c r="BE167" i="3" s="1"/>
  <c r="K162" i="3"/>
  <c r="BE162" i="3"/>
  <c r="BK155" i="3"/>
  <c r="BK138" i="3"/>
  <c r="BK294" i="2"/>
  <c r="K286" i="2"/>
  <c r="BE286" i="2"/>
  <c r="BK272" i="2"/>
  <c r="K248" i="2"/>
  <c r="BE248" i="2"/>
  <c r="BK246" i="2"/>
  <c r="K214" i="2"/>
  <c r="BE214" i="2"/>
  <c r="K183" i="2"/>
  <c r="BE183" i="2"/>
  <c r="K162" i="2"/>
  <c r="BE162" i="2" s="1"/>
  <c r="BK134" i="2"/>
  <c r="K141" i="14"/>
  <c r="BE141" i="14" s="1"/>
  <c r="BK156" i="13"/>
  <c r="K141" i="13"/>
  <c r="BE141" i="13"/>
  <c r="K126" i="13"/>
  <c r="BE126" i="13"/>
  <c r="K195" i="9"/>
  <c r="BE195" i="9"/>
  <c r="K145" i="9"/>
  <c r="BE145" i="9"/>
  <c r="K142" i="9"/>
  <c r="BE142" i="9"/>
  <c r="BK131" i="9"/>
  <c r="BK288" i="8"/>
  <c r="K239" i="8"/>
  <c r="BE239" i="8"/>
  <c r="K234" i="8"/>
  <c r="BE234" i="8"/>
  <c r="K225" i="8"/>
  <c r="BE225" i="8" s="1"/>
  <c r="BK206" i="8"/>
  <c r="K178" i="8"/>
  <c r="BE178" i="8"/>
  <c r="K168" i="8"/>
  <c r="BE168" i="8" s="1"/>
  <c r="K130" i="8"/>
  <c r="BE130" i="8"/>
  <c r="K173" i="7"/>
  <c r="BE173" i="7" s="1"/>
  <c r="K134" i="7"/>
  <c r="BE134" i="7"/>
  <c r="K177" i="5"/>
  <c r="BE177" i="5"/>
  <c r="BK170" i="5"/>
  <c r="BK157" i="5"/>
  <c r="BK151" i="5"/>
  <c r="BK142" i="5"/>
  <c r="K136" i="5"/>
  <c r="BE136" i="5"/>
  <c r="K134" i="5"/>
  <c r="BE134" i="5"/>
  <c r="BK280" i="2"/>
  <c r="BK155" i="14"/>
  <c r="K150" i="14"/>
  <c r="BE150" i="14"/>
  <c r="K139" i="14"/>
  <c r="BE139" i="14"/>
  <c r="K123" i="14"/>
  <c r="BE123" i="14"/>
  <c r="K127" i="12"/>
  <c r="BE127" i="12"/>
  <c r="K148" i="11"/>
  <c r="BE148" i="11"/>
  <c r="K270" i="9"/>
  <c r="BE270" i="9" s="1"/>
  <c r="K234" i="9"/>
  <c r="BE234" i="9"/>
  <c r="BK191" i="9"/>
  <c r="K164" i="9"/>
  <c r="BE164" i="9"/>
  <c r="K154" i="9"/>
  <c r="BE154" i="9"/>
  <c r="BK284" i="8"/>
  <c r="K262" i="8"/>
  <c r="BE262" i="8"/>
  <c r="K258" i="8"/>
  <c r="BE258" i="8" s="1"/>
  <c r="K250" i="8"/>
  <c r="BE250" i="8"/>
  <c r="K246" i="8"/>
  <c r="BE246" i="8" s="1"/>
  <c r="BK228" i="8"/>
  <c r="BK221" i="8"/>
  <c r="BK210" i="8"/>
  <c r="BK203" i="8"/>
  <c r="K196" i="8"/>
  <c r="BE196" i="8"/>
  <c r="K192" i="8"/>
  <c r="BE192" i="8" s="1"/>
  <c r="K174" i="8"/>
  <c r="BE174" i="8"/>
  <c r="K171" i="8"/>
  <c r="BE171" i="8" s="1"/>
  <c r="K155" i="8"/>
  <c r="BE155" i="8"/>
  <c r="K156" i="7"/>
  <c r="BE156" i="7" s="1"/>
  <c r="BK146" i="7"/>
  <c r="BK273" i="3"/>
  <c r="K263" i="3"/>
  <c r="BE263" i="3" s="1"/>
  <c r="K254" i="3"/>
  <c r="BE254" i="3"/>
  <c r="K216" i="3"/>
  <c r="BE216" i="3" s="1"/>
  <c r="K128" i="3"/>
  <c r="BE128" i="3"/>
  <c r="BK266" i="2"/>
  <c r="BK250" i="2"/>
  <c r="BK242" i="2"/>
  <c r="K232" i="2"/>
  <c r="BE232" i="2"/>
  <c r="BK206" i="2"/>
  <c r="K143" i="2"/>
  <c r="BE143" i="2"/>
  <c r="K136" i="14"/>
  <c r="BE136" i="14" s="1"/>
  <c r="BK130" i="14"/>
  <c r="K173" i="13"/>
  <c r="BE173" i="13"/>
  <c r="K129" i="12"/>
  <c r="BE129" i="12"/>
  <c r="BK178" i="11"/>
  <c r="K128" i="11"/>
  <c r="BE128" i="11" s="1"/>
  <c r="BK232" i="9"/>
  <c r="K200" i="9"/>
  <c r="BE200" i="9"/>
  <c r="BK193" i="9"/>
  <c r="BK128" i="9"/>
  <c r="K205" i="3"/>
  <c r="BE205" i="3"/>
  <c r="K124" i="13"/>
  <c r="BE124" i="13" s="1"/>
  <c r="K122" i="11"/>
  <c r="BE122" i="11"/>
  <c r="BK133" i="3"/>
  <c r="K290" i="2"/>
  <c r="BE290" i="2"/>
  <c r="BK258" i="2"/>
  <c r="K244" i="2"/>
  <c r="BE244" i="2"/>
  <c r="K226" i="2"/>
  <c r="BE226" i="2"/>
  <c r="K219" i="2"/>
  <c r="BE219" i="2" s="1"/>
  <c r="BK195" i="2"/>
  <c r="K180" i="2"/>
  <c r="BE180" i="2" s="1"/>
  <c r="BK174" i="2"/>
  <c r="BK168" i="2"/>
  <c r="BK175" i="13"/>
  <c r="BK168" i="13"/>
  <c r="BK153" i="13"/>
  <c r="K138" i="13"/>
  <c r="BE138" i="13"/>
  <c r="BK131" i="12"/>
  <c r="BK165" i="11"/>
  <c r="BK134" i="11"/>
  <c r="BK129" i="10"/>
  <c r="BK250" i="9"/>
  <c r="BK246" i="9"/>
  <c r="K211" i="9"/>
  <c r="BE211" i="9"/>
  <c r="BK187" i="9"/>
  <c r="K185" i="9"/>
  <c r="BE185" i="9"/>
  <c r="K180" i="9"/>
  <c r="BE180" i="9" s="1"/>
  <c r="BK161" i="9"/>
  <c r="BK159" i="9"/>
  <c r="K136" i="9"/>
  <c r="BE136" i="9" s="1"/>
  <c r="BK281" i="8"/>
  <c r="BK266" i="8"/>
  <c r="K244" i="8"/>
  <c r="BE244" i="8" s="1"/>
  <c r="BK143" i="8"/>
  <c r="K134" i="8"/>
  <c r="BE134" i="8"/>
  <c r="K181" i="7"/>
  <c r="BE181" i="7"/>
  <c r="BK178" i="7"/>
  <c r="BK168" i="7"/>
  <c r="K163" i="7"/>
  <c r="BE163" i="7"/>
  <c r="BK161" i="7"/>
  <c r="BK138" i="7"/>
  <c r="K175" i="5"/>
  <c r="BE175" i="5"/>
  <c r="K164" i="5"/>
  <c r="BE164" i="5"/>
  <c r="BK160" i="5"/>
  <c r="K155" i="5"/>
  <c r="BE155" i="5"/>
  <c r="BK153" i="5"/>
  <c r="BK149" i="5"/>
  <c r="K144" i="5"/>
  <c r="BE144" i="5" s="1"/>
  <c r="K130" i="5"/>
  <c r="BE130" i="5" s="1"/>
  <c r="BK122" i="5"/>
  <c r="BK129" i="4"/>
  <c r="BK287" i="3"/>
  <c r="BK252" i="3"/>
  <c r="K227" i="3"/>
  <c r="BE227" i="3" s="1"/>
  <c r="K187" i="3"/>
  <c r="BE187" i="3" s="1"/>
  <c r="K164" i="3"/>
  <c r="BE164" i="3"/>
  <c r="BK145" i="3"/>
  <c r="K276" i="2"/>
  <c r="BE276" i="2"/>
  <c r="BK260" i="2"/>
  <c r="BK240" i="2"/>
  <c r="K223" i="2"/>
  <c r="BE223" i="2" s="1"/>
  <c r="BK211" i="2"/>
  <c r="BK187" i="2"/>
  <c r="BK177" i="2"/>
  <c r="BK155" i="2"/>
  <c r="K137" i="2"/>
  <c r="BE137" i="2"/>
  <c r="K127" i="2"/>
  <c r="BE127" i="2"/>
  <c r="BK217" i="8"/>
  <c r="K171" i="3"/>
  <c r="BE171" i="3"/>
  <c r="K158" i="3"/>
  <c r="BE158" i="3" s="1"/>
  <c r="BK144" i="11" l="1"/>
  <c r="X126" i="2"/>
  <c r="Q194" i="2"/>
  <c r="I99" i="2" s="1"/>
  <c r="R210" i="2"/>
  <c r="J100" i="2"/>
  <c r="T218" i="2"/>
  <c r="V225" i="2"/>
  <c r="T154" i="3"/>
  <c r="Q256" i="3"/>
  <c r="I104" i="3"/>
  <c r="V126" i="4"/>
  <c r="V121" i="4" s="1"/>
  <c r="V120" i="4" s="1"/>
  <c r="V121" i="5"/>
  <c r="V120" i="5" s="1"/>
  <c r="V119" i="5" s="1"/>
  <c r="V159" i="5"/>
  <c r="R124" i="6"/>
  <c r="R123" i="6" s="1"/>
  <c r="J99" i="6" s="1"/>
  <c r="R123" i="7"/>
  <c r="J98" i="7"/>
  <c r="X155" i="7"/>
  <c r="Q195" i="8"/>
  <c r="I99" i="8"/>
  <c r="T214" i="8"/>
  <c r="T125" i="8" s="1"/>
  <c r="Q220" i="8"/>
  <c r="I102" i="8" s="1"/>
  <c r="X257" i="8"/>
  <c r="R126" i="2"/>
  <c r="X218" i="2"/>
  <c r="X257" i="2"/>
  <c r="X166" i="3"/>
  <c r="V256" i="3"/>
  <c r="Q124" i="6"/>
  <c r="Q123" i="6" s="1"/>
  <c r="I99" i="6" s="1"/>
  <c r="T140" i="7"/>
  <c r="R155" i="7"/>
  <c r="J100" i="7"/>
  <c r="X220" i="8"/>
  <c r="R257" i="8"/>
  <c r="J104" i="8" s="1"/>
  <c r="V144" i="9"/>
  <c r="T156" i="9"/>
  <c r="T184" i="9"/>
  <c r="T183" i="9"/>
  <c r="Q236" i="9"/>
  <c r="I104" i="9" s="1"/>
  <c r="V126" i="10"/>
  <c r="V121" i="10"/>
  <c r="V120" i="10" s="1"/>
  <c r="X121" i="11"/>
  <c r="X120" i="11"/>
  <c r="T158" i="11"/>
  <c r="Q124" i="12"/>
  <c r="I100" i="12" s="1"/>
  <c r="BK194" i="2"/>
  <c r="K194" i="2"/>
  <c r="K99" i="2" s="1"/>
  <c r="X210" i="2"/>
  <c r="T225" i="2"/>
  <c r="T257" i="2"/>
  <c r="T166" i="3"/>
  <c r="T127" i="3" s="1"/>
  <c r="T125" i="3" s="1"/>
  <c r="R256" i="3"/>
  <c r="J104" i="3"/>
  <c r="Q121" i="5"/>
  <c r="Q120" i="5" s="1"/>
  <c r="T124" i="6"/>
  <c r="T123" i="6"/>
  <c r="T120" i="6"/>
  <c r="AW99" i="1" s="1"/>
  <c r="V155" i="7"/>
  <c r="X195" i="8"/>
  <c r="X126" i="8"/>
  <c r="X125" i="8" s="1"/>
  <c r="Q214" i="8"/>
  <c r="I100" i="8"/>
  <c r="T227" i="8"/>
  <c r="T219" i="8" s="1"/>
  <c r="Q227" i="8"/>
  <c r="I103" i="8" s="1"/>
  <c r="T144" i="9"/>
  <c r="T127" i="9"/>
  <c r="T125" i="9" s="1"/>
  <c r="T124" i="9" s="1"/>
  <c r="AW102" i="1" s="1"/>
  <c r="X156" i="9"/>
  <c r="X127" i="9" s="1"/>
  <c r="X125" i="9" s="1"/>
  <c r="X124" i="9" s="1"/>
  <c r="Q184" i="9"/>
  <c r="I103" i="9" s="1"/>
  <c r="Q126" i="10"/>
  <c r="I100" i="10"/>
  <c r="Q121" i="11"/>
  <c r="Q120" i="11"/>
  <c r="X124" i="12"/>
  <c r="X123" i="12"/>
  <c r="X120" i="12" s="1"/>
  <c r="V126" i="2"/>
  <c r="Q210" i="2"/>
  <c r="I100" i="2"/>
  <c r="Q218" i="2"/>
  <c r="Q257" i="2"/>
  <c r="I104" i="2"/>
  <c r="Q154" i="3"/>
  <c r="Q127" i="3" s="1"/>
  <c r="Q125" i="3" s="1"/>
  <c r="Q124" i="3" s="1"/>
  <c r="I96" i="3" s="1"/>
  <c r="K30" i="3" s="1"/>
  <c r="AS96" i="1" s="1"/>
  <c r="R202" i="3"/>
  <c r="J103" i="3"/>
  <c r="Q159" i="5"/>
  <c r="I99" i="5" s="1"/>
  <c r="V195" i="8"/>
  <c r="V126" i="8"/>
  <c r="V125" i="8"/>
  <c r="X214" i="8"/>
  <c r="V220" i="8"/>
  <c r="Q257" i="8"/>
  <c r="I104" i="8"/>
  <c r="Q144" i="9"/>
  <c r="I100" i="9"/>
  <c r="R156" i="9"/>
  <c r="R127" i="9" s="1"/>
  <c r="J99" i="9" s="1"/>
  <c r="J101" i="9"/>
  <c r="T236" i="9"/>
  <c r="X126" i="10"/>
  <c r="X121" i="10"/>
  <c r="X120" i="10"/>
  <c r="V121" i="11"/>
  <c r="V120" i="11"/>
  <c r="X158" i="11"/>
  <c r="V123" i="13"/>
  <c r="T140" i="13"/>
  <c r="T122" i="13" s="1"/>
  <c r="T121" i="13" s="1"/>
  <c r="AW106" i="1" s="1"/>
  <c r="X140" i="13"/>
  <c r="T155" i="13"/>
  <c r="T194" i="2"/>
  <c r="R257" i="2"/>
  <c r="J104" i="2"/>
  <c r="V154" i="3"/>
  <c r="V127" i="3"/>
  <c r="V125" i="3" s="1"/>
  <c r="V124" i="3" s="1"/>
  <c r="Q166" i="3"/>
  <c r="I101" i="3"/>
  <c r="X202" i="3"/>
  <c r="X201" i="3"/>
  <c r="T256" i="3"/>
  <c r="R126" i="4"/>
  <c r="J100" i="4" s="1"/>
  <c r="T121" i="5"/>
  <c r="T120" i="5"/>
  <c r="R159" i="5"/>
  <c r="J99" i="5" s="1"/>
  <c r="X124" i="6"/>
  <c r="X123" i="6"/>
  <c r="X120" i="6"/>
  <c r="V123" i="7"/>
  <c r="T155" i="7"/>
  <c r="R214" i="8"/>
  <c r="J100" i="8"/>
  <c r="V227" i="8"/>
  <c r="X144" i="9"/>
  <c r="R236" i="9"/>
  <c r="J104" i="9"/>
  <c r="R158" i="11"/>
  <c r="J99" i="11" s="1"/>
  <c r="T124" i="12"/>
  <c r="T123" i="12"/>
  <c r="T120" i="12"/>
  <c r="AW105" i="1" s="1"/>
  <c r="T123" i="13"/>
  <c r="R155" i="13"/>
  <c r="J100" i="13"/>
  <c r="Q126" i="2"/>
  <c r="Q125" i="2" s="1"/>
  <c r="X194" i="2"/>
  <c r="V210" i="2"/>
  <c r="Q225" i="2"/>
  <c r="I103" i="2" s="1"/>
  <c r="V257" i="2"/>
  <c r="V166" i="3"/>
  <c r="V202" i="3"/>
  <c r="V201" i="3" s="1"/>
  <c r="X256" i="3"/>
  <c r="X126" i="4"/>
  <c r="X121" i="4"/>
  <c r="X120" i="4" s="1"/>
  <c r="R121" i="5"/>
  <c r="R120" i="5"/>
  <c r="J97" i="5"/>
  <c r="Q123" i="7"/>
  <c r="I98" i="7" s="1"/>
  <c r="Q140" i="7"/>
  <c r="I99" i="7"/>
  <c r="T195" i="8"/>
  <c r="T126" i="8"/>
  <c r="V214" i="8"/>
  <c r="X227" i="8"/>
  <c r="V257" i="8"/>
  <c r="V156" i="9"/>
  <c r="V127" i="9" s="1"/>
  <c r="V125" i="9" s="1"/>
  <c r="V124" i="9" s="1"/>
  <c r="V184" i="9"/>
  <c r="V183" i="9"/>
  <c r="V236" i="9"/>
  <c r="BK126" i="10"/>
  <c r="K126" i="10" s="1"/>
  <c r="K100" i="10" s="1"/>
  <c r="R121" i="11"/>
  <c r="R120" i="11" s="1"/>
  <c r="R119" i="11" s="1"/>
  <c r="J96" i="11" s="1"/>
  <c r="K31" i="11" s="1"/>
  <c r="AT104" i="1" s="1"/>
  <c r="V124" i="12"/>
  <c r="V123" i="12"/>
  <c r="V120" i="12"/>
  <c r="X123" i="13"/>
  <c r="Q140" i="13"/>
  <c r="I99" i="13"/>
  <c r="V155" i="13"/>
  <c r="X118" i="14"/>
  <c r="X117" i="14" s="1"/>
  <c r="V194" i="2"/>
  <c r="T210" i="2"/>
  <c r="V218" i="2"/>
  <c r="V217" i="2"/>
  <c r="R218" i="2"/>
  <c r="J102" i="2"/>
  <c r="R225" i="2"/>
  <c r="J103" i="2" s="1"/>
  <c r="X154" i="3"/>
  <c r="X127" i="3"/>
  <c r="X125" i="3" s="1"/>
  <c r="X124" i="3" s="1"/>
  <c r="R166" i="3"/>
  <c r="R127" i="3" s="1"/>
  <c r="R125" i="3" s="1"/>
  <c r="J97" i="3" s="1"/>
  <c r="J101" i="3"/>
  <c r="T202" i="3"/>
  <c r="T201" i="3" s="1"/>
  <c r="Q126" i="4"/>
  <c r="I100" i="4"/>
  <c r="X121" i="5"/>
  <c r="X120" i="5"/>
  <c r="X159" i="5"/>
  <c r="X119" i="5" s="1"/>
  <c r="V124" i="6"/>
  <c r="V123" i="6" s="1"/>
  <c r="V120" i="6" s="1"/>
  <c r="X123" i="7"/>
  <c r="V140" i="7"/>
  <c r="R140" i="7"/>
  <c r="J99" i="7"/>
  <c r="Q155" i="7"/>
  <c r="I100" i="7" s="1"/>
  <c r="BK214" i="8"/>
  <c r="K214" i="8"/>
  <c r="K100" i="8"/>
  <c r="T220" i="8"/>
  <c r="R220" i="8"/>
  <c r="J102" i="8"/>
  <c r="R227" i="8"/>
  <c r="J103" i="8" s="1"/>
  <c r="X184" i="9"/>
  <c r="X183" i="9"/>
  <c r="X236" i="9"/>
  <c r="R126" i="10"/>
  <c r="J100" i="10"/>
  <c r="T121" i="11"/>
  <c r="T120" i="11" s="1"/>
  <c r="T119" i="11" s="1"/>
  <c r="AW104" i="1" s="1"/>
  <c r="Q158" i="11"/>
  <c r="I99" i="11" s="1"/>
  <c r="R123" i="13"/>
  <c r="V140" i="13"/>
  <c r="Q155" i="13"/>
  <c r="I100" i="13" s="1"/>
  <c r="Q118" i="14"/>
  <c r="I97" i="14"/>
  <c r="T126" i="2"/>
  <c r="T125" i="2" s="1"/>
  <c r="R194" i="2"/>
  <c r="J99" i="2"/>
  <c r="X225" i="2"/>
  <c r="R154" i="3"/>
  <c r="J100" i="3" s="1"/>
  <c r="Q202" i="3"/>
  <c r="Q201" i="3"/>
  <c r="I102" i="3" s="1"/>
  <c r="T126" i="4"/>
  <c r="T121" i="4"/>
  <c r="T120" i="4"/>
  <c r="AW97" i="1" s="1"/>
  <c r="T159" i="5"/>
  <c r="T123" i="7"/>
  <c r="T122" i="7"/>
  <c r="T121" i="7" s="1"/>
  <c r="AW100" i="1" s="1"/>
  <c r="X140" i="7"/>
  <c r="R195" i="8"/>
  <c r="J99" i="8" s="1"/>
  <c r="T257" i="8"/>
  <c r="R144" i="9"/>
  <c r="J100" i="9"/>
  <c r="Q156" i="9"/>
  <c r="I101" i="9"/>
  <c r="R184" i="9"/>
  <c r="R183" i="9"/>
  <c r="J102" i="9" s="1"/>
  <c r="T126" i="10"/>
  <c r="T121" i="10"/>
  <c r="T120" i="10"/>
  <c r="AW103" i="1" s="1"/>
  <c r="V158" i="11"/>
  <c r="R124" i="12"/>
  <c r="R123" i="12"/>
  <c r="R120" i="12" s="1"/>
  <c r="J96" i="12" s="1"/>
  <c r="K31" i="12" s="1"/>
  <c r="AT105" i="1" s="1"/>
  <c r="Q123" i="13"/>
  <c r="R140" i="13"/>
  <c r="J99" i="13"/>
  <c r="X155" i="13"/>
  <c r="T118" i="14"/>
  <c r="T117" i="14" s="1"/>
  <c r="AW107" i="1" s="1"/>
  <c r="V118" i="14"/>
  <c r="V117" i="14" s="1"/>
  <c r="R118" i="14"/>
  <c r="J97" i="14"/>
  <c r="F92" i="2"/>
  <c r="J118" i="2"/>
  <c r="J121" i="2"/>
  <c r="F91" i="4"/>
  <c r="J91" i="5"/>
  <c r="F115" i="5"/>
  <c r="E85" i="6"/>
  <c r="F91" i="6"/>
  <c r="F92" i="6"/>
  <c r="Q180" i="7"/>
  <c r="I101" i="7" s="1"/>
  <c r="F120" i="8"/>
  <c r="J121" i="8"/>
  <c r="J121" i="9"/>
  <c r="E85" i="2"/>
  <c r="F91" i="3"/>
  <c r="J121" i="3"/>
  <c r="J91" i="4"/>
  <c r="J114" i="4"/>
  <c r="F116" i="5"/>
  <c r="F92" i="9"/>
  <c r="J120" i="9"/>
  <c r="E85" i="10"/>
  <c r="J92" i="10"/>
  <c r="F117" i="10"/>
  <c r="Q122" i="10"/>
  <c r="Q121" i="10" s="1"/>
  <c r="I97" i="10" s="1"/>
  <c r="F115" i="11"/>
  <c r="F117" i="12"/>
  <c r="E85" i="13"/>
  <c r="F91" i="2"/>
  <c r="Q122" i="4"/>
  <c r="I98" i="4" s="1"/>
  <c r="R180" i="7"/>
  <c r="J101" i="7"/>
  <c r="J89" i="8"/>
  <c r="J120" i="8"/>
  <c r="E85" i="9"/>
  <c r="F91" i="10"/>
  <c r="J114" i="10"/>
  <c r="J116" i="12"/>
  <c r="J89" i="13"/>
  <c r="E85" i="3"/>
  <c r="J91" i="3"/>
  <c r="J113" i="5"/>
  <c r="F92" i="7"/>
  <c r="J89" i="9"/>
  <c r="J89" i="12"/>
  <c r="J92" i="12"/>
  <c r="F116" i="12"/>
  <c r="F118" i="13"/>
  <c r="BE202" i="2"/>
  <c r="J118" i="3"/>
  <c r="F121" i="3"/>
  <c r="F117" i="4"/>
  <c r="E85" i="5"/>
  <c r="J117" i="6"/>
  <c r="J115" i="7"/>
  <c r="Q126" i="8"/>
  <c r="I98" i="8" s="1"/>
  <c r="R122" i="10"/>
  <c r="J98" i="10"/>
  <c r="E109" i="11"/>
  <c r="J115" i="11"/>
  <c r="E85" i="14"/>
  <c r="F91" i="14"/>
  <c r="J114" i="14"/>
  <c r="J91" i="2"/>
  <c r="J116" i="5"/>
  <c r="BE153" i="5"/>
  <c r="E85" i="8"/>
  <c r="F121" i="8"/>
  <c r="J116" i="10"/>
  <c r="F92" i="11"/>
  <c r="BE144" i="11"/>
  <c r="E110" i="12"/>
  <c r="R180" i="13"/>
  <c r="J101" i="13"/>
  <c r="J91" i="14"/>
  <c r="J92" i="4"/>
  <c r="E110" i="4"/>
  <c r="R122" i="4"/>
  <c r="J98" i="4"/>
  <c r="J89" i="6"/>
  <c r="J91" i="6"/>
  <c r="E85" i="7"/>
  <c r="R126" i="8"/>
  <c r="R125" i="8" s="1"/>
  <c r="F120" i="9"/>
  <c r="Q127" i="9"/>
  <c r="I99" i="9"/>
  <c r="J116" i="11"/>
  <c r="J89" i="14"/>
  <c r="BE174" i="2"/>
  <c r="BE170" i="5"/>
  <c r="J89" i="11"/>
  <c r="Q180" i="13"/>
  <c r="I101" i="13" s="1"/>
  <c r="F92" i="14"/>
  <c r="F36" i="10"/>
  <c r="BC103" i="1"/>
  <c r="F38" i="9"/>
  <c r="BE102" i="1" s="1"/>
  <c r="F39" i="11"/>
  <c r="BF104" i="1"/>
  <c r="BK130" i="2"/>
  <c r="BK137" i="2"/>
  <c r="BK180" i="2"/>
  <c r="BK221" i="2"/>
  <c r="BK244" i="2"/>
  <c r="K262" i="2"/>
  <c r="BE262" i="2"/>
  <c r="K178" i="3"/>
  <c r="BE178" i="3" s="1"/>
  <c r="K122" i="5"/>
  <c r="BE122" i="5"/>
  <c r="K168" i="5"/>
  <c r="BE168" i="5" s="1"/>
  <c r="BK125" i="6"/>
  <c r="BK156" i="7"/>
  <c r="BK134" i="8"/>
  <c r="BK250" i="8"/>
  <c r="K197" i="9"/>
  <c r="BE197" i="9"/>
  <c r="BK223" i="2"/>
  <c r="K153" i="7"/>
  <c r="BE153" i="7" s="1"/>
  <c r="BK176" i="8"/>
  <c r="K217" i="8"/>
  <c r="BE217" i="8" s="1"/>
  <c r="K128" i="9"/>
  <c r="BE128" i="9"/>
  <c r="BK200" i="9"/>
  <c r="K150" i="11"/>
  <c r="BE150" i="11" s="1"/>
  <c r="K161" i="11"/>
  <c r="BE161" i="11"/>
  <c r="BK164" i="3"/>
  <c r="BK136" i="5"/>
  <c r="BK134" i="7"/>
  <c r="BK225" i="8"/>
  <c r="BK167" i="11"/>
  <c r="BK146" i="13"/>
  <c r="BK276" i="2"/>
  <c r="K272" i="8"/>
  <c r="BE272" i="8" s="1"/>
  <c r="BK164" i="9"/>
  <c r="BK136" i="11"/>
  <c r="BK138" i="13"/>
  <c r="K138" i="3"/>
  <c r="BE138" i="3" s="1"/>
  <c r="BK209" i="3"/>
  <c r="BK263" i="3"/>
  <c r="K125" i="5"/>
  <c r="BE125" i="5"/>
  <c r="F36" i="3"/>
  <c r="BC96" i="1"/>
  <c r="F36" i="2"/>
  <c r="BC95" i="1" s="1"/>
  <c r="K36" i="12"/>
  <c r="AY105" i="1"/>
  <c r="K36" i="3"/>
  <c r="AY96" i="1" s="1"/>
  <c r="F36" i="4"/>
  <c r="BC97" i="1"/>
  <c r="F37" i="6"/>
  <c r="BD99" i="1" s="1"/>
  <c r="F37" i="8"/>
  <c r="BD101" i="1"/>
  <c r="F38" i="3"/>
  <c r="BE96" i="1" s="1"/>
  <c r="K36" i="7"/>
  <c r="AY100" i="1"/>
  <c r="K36" i="13"/>
  <c r="AY106" i="1" s="1"/>
  <c r="F37" i="3"/>
  <c r="BD96" i="1"/>
  <c r="F37" i="9"/>
  <c r="BD102" i="1" s="1"/>
  <c r="F36" i="11"/>
  <c r="BC104" i="1"/>
  <c r="F36" i="14"/>
  <c r="BC107" i="1" s="1"/>
  <c r="BK127" i="2"/>
  <c r="K155" i="2"/>
  <c r="BE155" i="2" s="1"/>
  <c r="BK171" i="2"/>
  <c r="K211" i="2"/>
  <c r="BE211" i="2"/>
  <c r="BK232" i="2"/>
  <c r="K260" i="2"/>
  <c r="BE260" i="2"/>
  <c r="K133" i="3"/>
  <c r="BE133" i="3" s="1"/>
  <c r="K257" i="3"/>
  <c r="BE257" i="3"/>
  <c r="BK140" i="5"/>
  <c r="K172" i="5"/>
  <c r="BE172" i="5" s="1"/>
  <c r="K131" i="6"/>
  <c r="BE131" i="6"/>
  <c r="K161" i="7"/>
  <c r="BE161" i="7" s="1"/>
  <c r="K134" i="9"/>
  <c r="BE134" i="9"/>
  <c r="BK234" i="9"/>
  <c r="BK127" i="8"/>
  <c r="BK171" i="8"/>
  <c r="BK234" i="8"/>
  <c r="BK145" i="9"/>
  <c r="BK270" i="9"/>
  <c r="BK123" i="10"/>
  <c r="BK122" i="10"/>
  <c r="K122" i="10" s="1"/>
  <c r="K98" i="10" s="1"/>
  <c r="BK159" i="11"/>
  <c r="BK262" i="8"/>
  <c r="K132" i="11"/>
  <c r="BE132" i="11" s="1"/>
  <c r="BK169" i="11"/>
  <c r="BK161" i="13"/>
  <c r="BK128" i="3"/>
  <c r="BK127" i="6"/>
  <c r="BK258" i="8"/>
  <c r="K260" i="8"/>
  <c r="BE260" i="8" s="1"/>
  <c r="K256" i="9"/>
  <c r="BE256" i="9"/>
  <c r="K165" i="11"/>
  <c r="BE165" i="11" s="1"/>
  <c r="K207" i="3"/>
  <c r="BE207" i="3"/>
  <c r="F36" i="5"/>
  <c r="BC98" i="1" s="1"/>
  <c r="F39" i="10"/>
  <c r="BF103" i="1"/>
  <c r="F38" i="4"/>
  <c r="BE97" i="1" s="1"/>
  <c r="F36" i="8"/>
  <c r="BC101" i="1"/>
  <c r="F36" i="7"/>
  <c r="BC100" i="1" s="1"/>
  <c r="F38" i="10"/>
  <c r="BE103" i="1"/>
  <c r="F38" i="12"/>
  <c r="BE105" i="1" s="1"/>
  <c r="K36" i="14"/>
  <c r="AY107" i="1"/>
  <c r="K134" i="2"/>
  <c r="BE134" i="2" s="1"/>
  <c r="BK162" i="2"/>
  <c r="K190" i="2"/>
  <c r="BE190" i="2"/>
  <c r="BK219" i="2"/>
  <c r="BK248" i="2"/>
  <c r="BK290" i="2"/>
  <c r="K211" i="3"/>
  <c r="BE211" i="3" s="1"/>
  <c r="BK123" i="4"/>
  <c r="BK122" i="4"/>
  <c r="K160" i="5"/>
  <c r="BE160" i="5" s="1"/>
  <c r="BK175" i="5"/>
  <c r="BK148" i="7"/>
  <c r="BK140" i="7"/>
  <c r="K140" i="7" s="1"/>
  <c r="K99" i="7" s="1"/>
  <c r="K168" i="7"/>
  <c r="BE168" i="7"/>
  <c r="K248" i="8"/>
  <c r="BE248" i="8" s="1"/>
  <c r="K161" i="9"/>
  <c r="BE161" i="9"/>
  <c r="K240" i="9"/>
  <c r="BE240" i="9" s="1"/>
  <c r="K236" i="3"/>
  <c r="BE236" i="3"/>
  <c r="BK131" i="7"/>
  <c r="K137" i="8"/>
  <c r="BE137" i="8"/>
  <c r="K181" i="8"/>
  <c r="BE181" i="8" s="1"/>
  <c r="K281" i="8"/>
  <c r="BE281" i="8"/>
  <c r="BK142" i="9"/>
  <c r="K246" i="9"/>
  <c r="BE246" i="9" s="1"/>
  <c r="K129" i="10"/>
  <c r="BE129" i="10"/>
  <c r="K152" i="11"/>
  <c r="BE152" i="11" s="1"/>
  <c r="BK127" i="12"/>
  <c r="BK141" i="13"/>
  <c r="K203" i="3"/>
  <c r="BE203" i="3" s="1"/>
  <c r="K147" i="5"/>
  <c r="BE147" i="5"/>
  <c r="K266" i="8"/>
  <c r="BE266" i="8" s="1"/>
  <c r="BK138" i="11"/>
  <c r="K250" i="2"/>
  <c r="BE250" i="2" s="1"/>
  <c r="K131" i="3"/>
  <c r="BE131" i="3"/>
  <c r="K228" i="8"/>
  <c r="BE228" i="8" s="1"/>
  <c r="BK154" i="9"/>
  <c r="K134" i="11"/>
  <c r="BE134" i="11"/>
  <c r="BK173" i="13"/>
  <c r="BK158" i="3"/>
  <c r="BK254" i="3"/>
  <c r="K210" i="8"/>
  <c r="BE210" i="8" s="1"/>
  <c r="BK128" i="11"/>
  <c r="BK123" i="14"/>
  <c r="BK141" i="14"/>
  <c r="K151" i="5"/>
  <c r="BE151" i="5" s="1"/>
  <c r="K284" i="8"/>
  <c r="BE284" i="8"/>
  <c r="K191" i="9"/>
  <c r="BE191" i="9" s="1"/>
  <c r="K125" i="12"/>
  <c r="BE125" i="12"/>
  <c r="K163" i="13"/>
  <c r="BE163" i="13" s="1"/>
  <c r="K119" i="14"/>
  <c r="BE119" i="14"/>
  <c r="K130" i="14"/>
  <c r="BE130" i="14" s="1"/>
  <c r="BK150" i="14"/>
  <c r="K187" i="9"/>
  <c r="BE187" i="9" s="1"/>
  <c r="F39" i="4"/>
  <c r="BF97" i="1"/>
  <c r="F39" i="7"/>
  <c r="BF100" i="1" s="1"/>
  <c r="F37" i="5"/>
  <c r="BD98" i="1"/>
  <c r="K36" i="9"/>
  <c r="AY102" i="1" s="1"/>
  <c r="K36" i="5"/>
  <c r="AY98" i="1"/>
  <c r="F37" i="7"/>
  <c r="BD100" i="1" s="1"/>
  <c r="F36" i="9"/>
  <c r="BC102" i="1"/>
  <c r="F37" i="2"/>
  <c r="BD95" i="1" s="1"/>
  <c r="F36" i="12"/>
  <c r="BC105" i="1"/>
  <c r="F37" i="11"/>
  <c r="BD104" i="1" s="1"/>
  <c r="K36" i="2"/>
  <c r="AY95" i="1" s="1"/>
  <c r="F39" i="3"/>
  <c r="BF96" i="1" s="1"/>
  <c r="F38" i="5"/>
  <c r="BE98" i="1"/>
  <c r="F39" i="13"/>
  <c r="BF106" i="1" s="1"/>
  <c r="F39" i="2"/>
  <c r="BF95" i="1" s="1"/>
  <c r="F37" i="14"/>
  <c r="BD107" i="1" s="1"/>
  <c r="K195" i="2"/>
  <c r="BE195" i="2"/>
  <c r="BK226" i="2"/>
  <c r="K246" i="2"/>
  <c r="BE246" i="2"/>
  <c r="K272" i="2"/>
  <c r="BE272" i="2"/>
  <c r="K213" i="3"/>
  <c r="BE213" i="3" s="1"/>
  <c r="BK127" i="4"/>
  <c r="BK126" i="4"/>
  <c r="K126" i="4" s="1"/>
  <c r="K100" i="4" s="1"/>
  <c r="BK132" i="5"/>
  <c r="K166" i="5"/>
  <c r="BE166" i="5" s="1"/>
  <c r="K146" i="7"/>
  <c r="BE146" i="7"/>
  <c r="BK173" i="7"/>
  <c r="BK130" i="8"/>
  <c r="BK168" i="8"/>
  <c r="BK189" i="9"/>
  <c r="BK167" i="3"/>
  <c r="BK162" i="5"/>
  <c r="K162" i="8"/>
  <c r="BE162" i="8"/>
  <c r="K203" i="8"/>
  <c r="BE203" i="8" s="1"/>
  <c r="K193" i="9"/>
  <c r="BE193" i="9"/>
  <c r="K127" i="10"/>
  <c r="BE127" i="10" s="1"/>
  <c r="BK140" i="11"/>
  <c r="K280" i="2"/>
  <c r="BE280" i="2"/>
  <c r="K124" i="7"/>
  <c r="BE124" i="7"/>
  <c r="K163" i="11"/>
  <c r="BE163" i="11"/>
  <c r="BK181" i="13"/>
  <c r="BK180" i="13" s="1"/>
  <c r="K180" i="13" s="1"/>
  <c r="K101" i="13" s="1"/>
  <c r="K155" i="3"/>
  <c r="BE155" i="3"/>
  <c r="K252" i="3"/>
  <c r="BE252" i="3"/>
  <c r="K128" i="5"/>
  <c r="BE128" i="5" s="1"/>
  <c r="K178" i="7"/>
  <c r="BE178" i="7"/>
  <c r="BK192" i="8"/>
  <c r="K36" i="6"/>
  <c r="AY99" i="1"/>
  <c r="F38" i="8"/>
  <c r="BE101" i="1" s="1"/>
  <c r="K36" i="4"/>
  <c r="AY97" i="1"/>
  <c r="F39" i="12"/>
  <c r="BF105" i="1" s="1"/>
  <c r="F38" i="14"/>
  <c r="BE107" i="1"/>
  <c r="F37" i="4"/>
  <c r="BD97" i="1" s="1"/>
  <c r="F39" i="6"/>
  <c r="BF99" i="1"/>
  <c r="K36" i="11"/>
  <c r="AY104" i="1" s="1"/>
  <c r="F37" i="13"/>
  <c r="BD106" i="1"/>
  <c r="K168" i="2"/>
  <c r="BE168" i="2" s="1"/>
  <c r="K240" i="2"/>
  <c r="BE240" i="2"/>
  <c r="BK171" i="3"/>
  <c r="K149" i="5"/>
  <c r="BE149" i="5"/>
  <c r="K171" i="9"/>
  <c r="BE171" i="9"/>
  <c r="K138" i="7"/>
  <c r="BE138" i="7" s="1"/>
  <c r="BK146" i="11"/>
  <c r="K266" i="2"/>
  <c r="BE266" i="2" s="1"/>
  <c r="K126" i="7"/>
  <c r="BE126" i="7"/>
  <c r="BK237" i="9"/>
  <c r="K177" i="2"/>
  <c r="BE177" i="2" s="1"/>
  <c r="BK223" i="8"/>
  <c r="K159" i="9"/>
  <c r="BE159" i="9" s="1"/>
  <c r="K145" i="3"/>
  <c r="BE145" i="3"/>
  <c r="K129" i="4"/>
  <c r="BE129" i="4" s="1"/>
  <c r="K35" i="4" s="1"/>
  <c r="AX97" i="1" s="1"/>
  <c r="BK155" i="8"/>
  <c r="F38" i="6"/>
  <c r="BE99" i="1"/>
  <c r="F36" i="13"/>
  <c r="BC106" i="1"/>
  <c r="F37" i="10"/>
  <c r="BD103" i="1" s="1"/>
  <c r="F39" i="14"/>
  <c r="BF107" i="1"/>
  <c r="K206" i="2"/>
  <c r="BE206" i="2"/>
  <c r="K242" i="2"/>
  <c r="BE242" i="2"/>
  <c r="K294" i="2"/>
  <c r="BE294" i="2" s="1"/>
  <c r="K273" i="3"/>
  <c r="BE273" i="3"/>
  <c r="BK177" i="5"/>
  <c r="BK181" i="7"/>
  <c r="BK180" i="7"/>
  <c r="K180" i="7"/>
  <c r="K101" i="7" s="1"/>
  <c r="BK144" i="5"/>
  <c r="BK178" i="8"/>
  <c r="BK136" i="9"/>
  <c r="K250" i="9"/>
  <c r="BE250" i="9"/>
  <c r="K176" i="11"/>
  <c r="BE176" i="11"/>
  <c r="BK125" i="11"/>
  <c r="K175" i="13"/>
  <c r="BE175" i="13"/>
  <c r="BK216" i="3"/>
  <c r="K133" i="6"/>
  <c r="BE133" i="6"/>
  <c r="BK148" i="11"/>
  <c r="BK124" i="13"/>
  <c r="K148" i="13"/>
  <c r="BE148" i="13" s="1"/>
  <c r="K168" i="13"/>
  <c r="BE168" i="13"/>
  <c r="BK143" i="2"/>
  <c r="K237" i="2"/>
  <c r="BE237" i="2"/>
  <c r="K206" i="8"/>
  <c r="BE206" i="8" s="1"/>
  <c r="BK242" i="8"/>
  <c r="BK157" i="9"/>
  <c r="BK142" i="11"/>
  <c r="K178" i="11"/>
  <c r="BE178" i="11"/>
  <c r="BK155" i="5"/>
  <c r="BK129" i="6"/>
  <c r="K36" i="10"/>
  <c r="AY103" i="1" s="1"/>
  <c r="F36" i="6"/>
  <c r="BC99" i="1"/>
  <c r="F38" i="11"/>
  <c r="BE104" i="1"/>
  <c r="K36" i="8"/>
  <c r="AY101" i="1" s="1"/>
  <c r="F39" i="5"/>
  <c r="BF98" i="1" s="1"/>
  <c r="F38" i="2"/>
  <c r="BE95" i="1"/>
  <c r="K160" i="3"/>
  <c r="BE160" i="3"/>
  <c r="BK164" i="5"/>
  <c r="K141" i="7"/>
  <c r="BE141" i="7" s="1"/>
  <c r="K143" i="8"/>
  <c r="BE143" i="8"/>
  <c r="K232" i="9"/>
  <c r="BE232" i="9" s="1"/>
  <c r="K138" i="5"/>
  <c r="BE138" i="5"/>
  <c r="K215" i="8"/>
  <c r="BE215" i="8" s="1"/>
  <c r="BK154" i="11"/>
  <c r="K258" i="2"/>
  <c r="BE258" i="2"/>
  <c r="K131" i="13"/>
  <c r="BE131" i="13"/>
  <c r="BK179" i="5"/>
  <c r="K153" i="13"/>
  <c r="BE153" i="13" s="1"/>
  <c r="BK199" i="3"/>
  <c r="BK195" i="9"/>
  <c r="BK211" i="9"/>
  <c r="BK122" i="11"/>
  <c r="BK130" i="11"/>
  <c r="K131" i="12"/>
  <c r="BE131" i="12"/>
  <c r="BK133" i="12"/>
  <c r="BK126" i="13"/>
  <c r="K156" i="13"/>
  <c r="BE156" i="13"/>
  <c r="BK136" i="14"/>
  <c r="BK214" i="2"/>
  <c r="BK210" i="2"/>
  <c r="K210" i="2"/>
  <c r="K100" i="2" s="1"/>
  <c r="K287" i="3"/>
  <c r="BE287" i="3"/>
  <c r="K131" i="9"/>
  <c r="BE131" i="9" s="1"/>
  <c r="BK185" i="9"/>
  <c r="K171" i="11"/>
  <c r="BE171" i="11"/>
  <c r="BK139" i="14"/>
  <c r="K288" i="8"/>
  <c r="BE288" i="8"/>
  <c r="BK156" i="11"/>
  <c r="BK121" i="14"/>
  <c r="BK144" i="14"/>
  <c r="K153" i="14"/>
  <c r="BE153" i="14"/>
  <c r="F38" i="7"/>
  <c r="BE100" i="1" s="1"/>
  <c r="F39" i="8"/>
  <c r="BF101" i="1"/>
  <c r="F38" i="13"/>
  <c r="BE106" i="1"/>
  <c r="F37" i="12"/>
  <c r="BD105" i="1"/>
  <c r="F39" i="9"/>
  <c r="BF102" i="1" s="1"/>
  <c r="BK196" i="3"/>
  <c r="BK134" i="5"/>
  <c r="BK163" i="7"/>
  <c r="K225" i="9"/>
  <c r="BE225" i="9"/>
  <c r="BK134" i="13"/>
  <c r="BK130" i="5"/>
  <c r="BK180" i="9"/>
  <c r="BK174" i="11"/>
  <c r="BK246" i="8"/>
  <c r="BK218" i="9"/>
  <c r="BK187" i="3"/>
  <c r="BK267" i="3"/>
  <c r="BK239" i="8"/>
  <c r="BK244" i="8"/>
  <c r="K187" i="2"/>
  <c r="BE187" i="2"/>
  <c r="BK245" i="3"/>
  <c r="K157" i="5"/>
  <c r="BE157" i="5"/>
  <c r="BK196" i="8"/>
  <c r="K221" i="8"/>
  <c r="BE221" i="8" s="1"/>
  <c r="K252" i="8"/>
  <c r="BE252" i="8"/>
  <c r="K152" i="9"/>
  <c r="BE152" i="9" s="1"/>
  <c r="BK129" i="12"/>
  <c r="BK133" i="14"/>
  <c r="K147" i="14"/>
  <c r="BE147" i="14" s="1"/>
  <c r="K142" i="5"/>
  <c r="BE142" i="5"/>
  <c r="K155" i="14"/>
  <c r="BE155" i="14" s="1"/>
  <c r="T124" i="8" l="1"/>
  <c r="AW101" i="1" s="1"/>
  <c r="T124" i="3"/>
  <c r="AW96" i="1" s="1"/>
  <c r="I100" i="3"/>
  <c r="BK257" i="8"/>
  <c r="K257" i="8"/>
  <c r="K104" i="8"/>
  <c r="X122" i="7"/>
  <c r="X121" i="7" s="1"/>
  <c r="V122" i="7"/>
  <c r="V121" i="7"/>
  <c r="V219" i="8"/>
  <c r="V124" i="8"/>
  <c r="X119" i="11"/>
  <c r="Q122" i="13"/>
  <c r="Q121" i="13"/>
  <c r="I96" i="13" s="1"/>
  <c r="K30" i="13" s="1"/>
  <c r="AS106" i="1" s="1"/>
  <c r="V125" i="2"/>
  <c r="V124" i="2"/>
  <c r="Q119" i="5"/>
  <c r="I96" i="5"/>
  <c r="K30" i="5"/>
  <c r="AS98" i="1" s="1"/>
  <c r="R125" i="2"/>
  <c r="J97" i="2"/>
  <c r="V122" i="13"/>
  <c r="V121" i="13"/>
  <c r="X217" i="2"/>
  <c r="X122" i="13"/>
  <c r="X121" i="13"/>
  <c r="T119" i="5"/>
  <c r="AW98" i="1" s="1"/>
  <c r="X219" i="8"/>
  <c r="X124" i="8"/>
  <c r="V119" i="11"/>
  <c r="Q119" i="11"/>
  <c r="I96" i="11"/>
  <c r="K30" i="11"/>
  <c r="AS104" i="1" s="1"/>
  <c r="Q217" i="2"/>
  <c r="I101" i="2"/>
  <c r="T217" i="2"/>
  <c r="X125" i="2"/>
  <c r="X124" i="2" s="1"/>
  <c r="T124" i="2"/>
  <c r="AW95" i="1"/>
  <c r="AW94" i="1" s="1"/>
  <c r="R122" i="13"/>
  <c r="J97" i="13" s="1"/>
  <c r="Q124" i="2"/>
  <c r="I96" i="2" s="1"/>
  <c r="K30" i="2" s="1"/>
  <c r="AS95" i="1" s="1"/>
  <c r="BK195" i="8"/>
  <c r="BK126" i="8" s="1"/>
  <c r="K126" i="8" s="1"/>
  <c r="K98" i="8" s="1"/>
  <c r="K195" i="8"/>
  <c r="K99" i="8" s="1"/>
  <c r="I98" i="2"/>
  <c r="I98" i="5"/>
  <c r="I100" i="6"/>
  <c r="Q122" i="7"/>
  <c r="Q121" i="7"/>
  <c r="I96" i="7"/>
  <c r="K30" i="7"/>
  <c r="AS100" i="1" s="1"/>
  <c r="R122" i="7"/>
  <c r="R121" i="7"/>
  <c r="J96" i="7"/>
  <c r="K31" i="7"/>
  <c r="AT100" i="1"/>
  <c r="Q219" i="8"/>
  <c r="I101" i="8" s="1"/>
  <c r="I103" i="3"/>
  <c r="J98" i="5"/>
  <c r="R119" i="5"/>
  <c r="J96" i="5"/>
  <c r="K31" i="5"/>
  <c r="AT98" i="1"/>
  <c r="J100" i="6"/>
  <c r="J97" i="8"/>
  <c r="I98" i="10"/>
  <c r="BK121" i="10"/>
  <c r="BK120" i="10"/>
  <c r="K120" i="10"/>
  <c r="J99" i="12"/>
  <c r="J98" i="2"/>
  <c r="R201" i="3"/>
  <c r="R124" i="3" s="1"/>
  <c r="J96" i="3" s="1"/>
  <c r="K31" i="3" s="1"/>
  <c r="AT96" i="1" s="1"/>
  <c r="J102" i="3"/>
  <c r="Q125" i="9"/>
  <c r="J100" i="12"/>
  <c r="J98" i="13"/>
  <c r="I97" i="3"/>
  <c r="K122" i="4"/>
  <c r="K98" i="4"/>
  <c r="R219" i="8"/>
  <c r="J101" i="8"/>
  <c r="J103" i="9"/>
  <c r="Q183" i="9"/>
  <c r="I102" i="9"/>
  <c r="I97" i="11"/>
  <c r="Q123" i="12"/>
  <c r="I99" i="12"/>
  <c r="I97" i="2"/>
  <c r="I99" i="3"/>
  <c r="Q121" i="4"/>
  <c r="Q120" i="4" s="1"/>
  <c r="I96" i="4" s="1"/>
  <c r="K30" i="4" s="1"/>
  <c r="AS97" i="1" s="1"/>
  <c r="J98" i="8"/>
  <c r="R125" i="9"/>
  <c r="J97" i="9"/>
  <c r="Q120" i="10"/>
  <c r="I96" i="10" s="1"/>
  <c r="K30" i="10" s="1"/>
  <c r="AS103" i="1" s="1"/>
  <c r="R121" i="10"/>
  <c r="R120" i="10" s="1"/>
  <c r="J96" i="10" s="1"/>
  <c r="K31" i="10" s="1"/>
  <c r="AT103" i="1" s="1"/>
  <c r="J97" i="11"/>
  <c r="Q117" i="14"/>
  <c r="I96" i="14"/>
  <c r="K30" i="14"/>
  <c r="AS107" i="1" s="1"/>
  <c r="R117" i="14"/>
  <c r="J96" i="14"/>
  <c r="K31" i="14" s="1"/>
  <c r="AT107" i="1" s="1"/>
  <c r="I102" i="2"/>
  <c r="R217" i="2"/>
  <c r="J101" i="2"/>
  <c r="R121" i="4"/>
  <c r="J97" i="4"/>
  <c r="R120" i="6"/>
  <c r="J96" i="6" s="1"/>
  <c r="K31" i="6" s="1"/>
  <c r="AT99" i="1" s="1"/>
  <c r="I98" i="13"/>
  <c r="I97" i="5"/>
  <c r="Q120" i="6"/>
  <c r="I96" i="6"/>
  <c r="K30" i="6"/>
  <c r="AS99" i="1"/>
  <c r="Q125" i="8"/>
  <c r="I97" i="8"/>
  <c r="J98" i="11"/>
  <c r="J99" i="3"/>
  <c r="I98" i="11"/>
  <c r="BK166" i="3"/>
  <c r="K166" i="3"/>
  <c r="K101" i="3"/>
  <c r="BK202" i="3"/>
  <c r="BK201" i="3"/>
  <c r="K201" i="3"/>
  <c r="K102" i="3" s="1"/>
  <c r="BK155" i="7"/>
  <c r="K155" i="7"/>
  <c r="K100" i="7"/>
  <c r="BK159" i="5"/>
  <c r="K159" i="5"/>
  <c r="K99" i="5"/>
  <c r="BK220" i="8"/>
  <c r="BK126" i="2"/>
  <c r="K126" i="2" s="1"/>
  <c r="K98" i="2" s="1"/>
  <c r="BK158" i="11"/>
  <c r="K158" i="11"/>
  <c r="K99" i="11"/>
  <c r="BK121" i="5"/>
  <c r="BK120" i="5"/>
  <c r="K120" i="5" s="1"/>
  <c r="K97" i="5" s="1"/>
  <c r="BK124" i="6"/>
  <c r="K124" i="6"/>
  <c r="K100" i="6"/>
  <c r="BK218" i="2"/>
  <c r="BK184" i="9"/>
  <c r="BK183" i="9"/>
  <c r="K183" i="9" s="1"/>
  <c r="K102" i="9" s="1"/>
  <c r="BK121" i="11"/>
  <c r="BK120" i="11"/>
  <c r="K120" i="11"/>
  <c r="K97" i="11"/>
  <c r="BK155" i="13"/>
  <c r="K155" i="13"/>
  <c r="K100" i="13" s="1"/>
  <c r="BK225" i="2"/>
  <c r="K225" i="2"/>
  <c r="K103" i="2"/>
  <c r="BK154" i="3"/>
  <c r="K154" i="3" s="1"/>
  <c r="K100" i="3" s="1"/>
  <c r="BK144" i="9"/>
  <c r="K144" i="9" s="1"/>
  <c r="K100" i="9" s="1"/>
  <c r="BK256" i="3"/>
  <c r="K256" i="3"/>
  <c r="K104" i="3"/>
  <c r="BK123" i="7"/>
  <c r="K123" i="7"/>
  <c r="K98" i="7"/>
  <c r="BK156" i="9"/>
  <c r="K156" i="9" s="1"/>
  <c r="K101" i="9" s="1"/>
  <c r="BK124" i="12"/>
  <c r="K124" i="12"/>
  <c r="K100" i="12"/>
  <c r="BK257" i="2"/>
  <c r="K257" i="2"/>
  <c r="K104" i="2" s="1"/>
  <c r="BK227" i="8"/>
  <c r="K227" i="8"/>
  <c r="K103" i="8"/>
  <c r="BK123" i="13"/>
  <c r="K123" i="13" s="1"/>
  <c r="K98" i="13" s="1"/>
  <c r="BK118" i="14"/>
  <c r="K118" i="14" s="1"/>
  <c r="K97" i="14" s="1"/>
  <c r="BK140" i="13"/>
  <c r="K140" i="13"/>
  <c r="K99" i="13"/>
  <c r="BK236" i="9"/>
  <c r="K236" i="9"/>
  <c r="K104" i="9"/>
  <c r="BK127" i="3"/>
  <c r="BK125" i="3"/>
  <c r="BK124" i="3" s="1"/>
  <c r="K124" i="3" s="1"/>
  <c r="K96" i="3" s="1"/>
  <c r="BK121" i="4"/>
  <c r="BK120" i="4"/>
  <c r="K120" i="4" s="1"/>
  <c r="K96" i="4" s="1"/>
  <c r="BF94" i="1"/>
  <c r="W33" i="1" s="1"/>
  <c r="F35" i="11"/>
  <c r="BB104" i="1" s="1"/>
  <c r="F35" i="12"/>
  <c r="BB105" i="1"/>
  <c r="K35" i="11"/>
  <c r="AX104" i="1"/>
  <c r="AV104" i="1"/>
  <c r="K35" i="13"/>
  <c r="AX106" i="1" s="1"/>
  <c r="AV106" i="1" s="1"/>
  <c r="K35" i="10"/>
  <c r="AX103" i="1"/>
  <c r="AV103" i="1"/>
  <c r="K35" i="12"/>
  <c r="AX105" i="1"/>
  <c r="AV105" i="1" s="1"/>
  <c r="K35" i="8"/>
  <c r="AX101" i="1" s="1"/>
  <c r="AV101" i="1" s="1"/>
  <c r="BD94" i="1"/>
  <c r="W31" i="1" s="1"/>
  <c r="BE94" i="1"/>
  <c r="BA94" i="1" s="1"/>
  <c r="AV97" i="1"/>
  <c r="F35" i="9"/>
  <c r="BB102" i="1" s="1"/>
  <c r="F35" i="4"/>
  <c r="BB97" i="1"/>
  <c r="F35" i="8"/>
  <c r="BB101" i="1"/>
  <c r="K35" i="3"/>
  <c r="AX96" i="1" s="1"/>
  <c r="AV96" i="1" s="1"/>
  <c r="F35" i="2"/>
  <c r="BB95" i="1"/>
  <c r="F35" i="7"/>
  <c r="BB100" i="1"/>
  <c r="F35" i="10"/>
  <c r="BB103" i="1"/>
  <c r="F35" i="6"/>
  <c r="BB99" i="1" s="1"/>
  <c r="F35" i="14"/>
  <c r="BB107" i="1" s="1"/>
  <c r="K32" i="10"/>
  <c r="AG103" i="1"/>
  <c r="AN103" i="1"/>
  <c r="K35" i="2"/>
  <c r="AX95" i="1" s="1"/>
  <c r="AV95" i="1" s="1"/>
  <c r="K35" i="5"/>
  <c r="AX98" i="1"/>
  <c r="AV98" i="1"/>
  <c r="BC94" i="1"/>
  <c r="W30" i="1" s="1"/>
  <c r="K35" i="6"/>
  <c r="AX99" i="1" s="1"/>
  <c r="AV99" i="1" s="1"/>
  <c r="F35" i="5"/>
  <c r="BB98" i="1"/>
  <c r="F35" i="3"/>
  <c r="BB96" i="1"/>
  <c r="K35" i="9"/>
  <c r="AX102" i="1" s="1"/>
  <c r="AV102" i="1" s="1"/>
  <c r="F35" i="13"/>
  <c r="BB106" i="1"/>
  <c r="K35" i="7"/>
  <c r="AX100" i="1" s="1"/>
  <c r="AV100" i="1" s="1"/>
  <c r="K35" i="14"/>
  <c r="AX107" i="1" s="1"/>
  <c r="AV107" i="1" s="1"/>
  <c r="BK127" i="9" l="1"/>
  <c r="K127" i="9" s="1"/>
  <c r="K99" i="9" s="1"/>
  <c r="BK217" i="2"/>
  <c r="K217" i="2"/>
  <c r="K101" i="2" s="1"/>
  <c r="BK219" i="8"/>
  <c r="K219" i="8"/>
  <c r="K101" i="8"/>
  <c r="Q124" i="9"/>
  <c r="I96" i="9" s="1"/>
  <c r="K30" i="9" s="1"/>
  <c r="AS102" i="1" s="1"/>
  <c r="K41" i="10"/>
  <c r="R124" i="8"/>
  <c r="J96" i="8"/>
  <c r="K31" i="8"/>
  <c r="AT101" i="1"/>
  <c r="K202" i="3"/>
  <c r="K103" i="3" s="1"/>
  <c r="I97" i="4"/>
  <c r="K121" i="4"/>
  <c r="K97" i="4"/>
  <c r="BK119" i="5"/>
  <c r="K119" i="5"/>
  <c r="K32" i="5" s="1"/>
  <c r="AG98" i="1" s="1"/>
  <c r="AN98" i="1" s="1"/>
  <c r="J97" i="7"/>
  <c r="BK122" i="7"/>
  <c r="BK121" i="7" s="1"/>
  <c r="K121" i="7" s="1"/>
  <c r="K96" i="7" s="1"/>
  <c r="K220" i="8"/>
  <c r="K102" i="8"/>
  <c r="I97" i="7"/>
  <c r="R124" i="9"/>
  <c r="J96" i="9" s="1"/>
  <c r="K31" i="9" s="1"/>
  <c r="AT102" i="1" s="1"/>
  <c r="BK123" i="12"/>
  <c r="K123" i="12"/>
  <c r="K99" i="12"/>
  <c r="R120" i="4"/>
  <c r="J96" i="4"/>
  <c r="K31" i="4" s="1"/>
  <c r="AT97" i="1" s="1"/>
  <c r="BK125" i="8"/>
  <c r="K125" i="8" s="1"/>
  <c r="K97" i="8" s="1"/>
  <c r="BK125" i="9"/>
  <c r="BK124" i="9"/>
  <c r="K124" i="9"/>
  <c r="K96" i="9" s="1"/>
  <c r="K121" i="10"/>
  <c r="K97" i="10"/>
  <c r="K125" i="3"/>
  <c r="K97" i="3"/>
  <c r="K121" i="5"/>
  <c r="K98" i="5"/>
  <c r="I97" i="9"/>
  <c r="K184" i="9"/>
  <c r="K103" i="9"/>
  <c r="K96" i="10"/>
  <c r="R121" i="13"/>
  <c r="J96" i="13"/>
  <c r="K31" i="13"/>
  <c r="AT106" i="1"/>
  <c r="BK125" i="2"/>
  <c r="K125" i="2" s="1"/>
  <c r="K97" i="2" s="1"/>
  <c r="K127" i="3"/>
  <c r="K99" i="3" s="1"/>
  <c r="Q124" i="8"/>
  <c r="I96" i="8"/>
  <c r="K30" i="8"/>
  <c r="AS101" i="1"/>
  <c r="K121" i="11"/>
  <c r="K98" i="11"/>
  <c r="I97" i="13"/>
  <c r="BK117" i="14"/>
  <c r="K117" i="14"/>
  <c r="K218" i="2"/>
  <c r="K102" i="2"/>
  <c r="BK119" i="11"/>
  <c r="K119" i="11" s="1"/>
  <c r="K96" i="11" s="1"/>
  <c r="Q120" i="12"/>
  <c r="I96" i="12" s="1"/>
  <c r="K30" i="12" s="1"/>
  <c r="AS105" i="1" s="1"/>
  <c r="BK122" i="13"/>
  <c r="K122" i="13"/>
  <c r="K97" i="13" s="1"/>
  <c r="R124" i="2"/>
  <c r="J96" i="2"/>
  <c r="K31" i="2" s="1"/>
  <c r="AT95" i="1" s="1"/>
  <c r="BK123" i="6"/>
  <c r="BK120" i="6"/>
  <c r="K120" i="6"/>
  <c r="K96" i="6" s="1"/>
  <c r="J97" i="10"/>
  <c r="AY94" i="1"/>
  <c r="AK30" i="1" s="1"/>
  <c r="BB94" i="1"/>
  <c r="W29" i="1" s="1"/>
  <c r="K32" i="3"/>
  <c r="AG96" i="1"/>
  <c r="AN96" i="1" s="1"/>
  <c r="K32" i="4"/>
  <c r="AG97" i="1"/>
  <c r="AN97" i="1"/>
  <c r="W32" i="1"/>
  <c r="AZ94" i="1"/>
  <c r="K32" i="14"/>
  <c r="AG107" i="1"/>
  <c r="AN107" i="1" s="1"/>
  <c r="K41" i="5" l="1"/>
  <c r="BK124" i="8"/>
  <c r="K124" i="8" s="1"/>
  <c r="K32" i="8" s="1"/>
  <c r="AG101" i="1" s="1"/>
  <c r="AN101" i="1" s="1"/>
  <c r="K122" i="7"/>
  <c r="K97" i="7"/>
  <c r="K125" i="9"/>
  <c r="K97" i="9"/>
  <c r="BK120" i="12"/>
  <c r="K120" i="12" s="1"/>
  <c r="K32" i="12" s="1"/>
  <c r="AG105" i="1" s="1"/>
  <c r="AN105" i="1" s="1"/>
  <c r="BK121" i="13"/>
  <c r="K121" i="13"/>
  <c r="BK124" i="2"/>
  <c r="K124" i="2"/>
  <c r="K96" i="2"/>
  <c r="K41" i="4"/>
  <c r="K123" i="6"/>
  <c r="K99" i="6" s="1"/>
  <c r="K96" i="14"/>
  <c r="K96" i="5"/>
  <c r="K41" i="14"/>
  <c r="K41" i="3"/>
  <c r="AX94" i="1"/>
  <c r="AK29" i="1" s="1"/>
  <c r="K32" i="6"/>
  <c r="AG99" i="1" s="1"/>
  <c r="AN99" i="1" s="1"/>
  <c r="K32" i="11"/>
  <c r="AG104" i="1"/>
  <c r="AN104" i="1"/>
  <c r="K32" i="7"/>
  <c r="AG100" i="1"/>
  <c r="AN100" i="1"/>
  <c r="K32" i="9"/>
  <c r="AG102" i="1"/>
  <c r="AN102" i="1" s="1"/>
  <c r="K32" i="13"/>
  <c r="AG106" i="1"/>
  <c r="AN106" i="1"/>
  <c r="AT94" i="1"/>
  <c r="AS94" i="1"/>
  <c r="K96" i="8" l="1"/>
  <c r="K41" i="9"/>
  <c r="K41" i="11"/>
  <c r="K96" i="12"/>
  <c r="K41" i="6"/>
  <c r="K96" i="13"/>
  <c r="K41" i="7"/>
  <c r="K41" i="8"/>
  <c r="K41" i="13"/>
  <c r="K41" i="12"/>
  <c r="K32" i="2"/>
  <c r="AG95" i="1" s="1"/>
  <c r="AN95" i="1" s="1"/>
  <c r="AV94" i="1"/>
  <c r="K41" i="2" l="1"/>
  <c r="AG94" i="1"/>
  <c r="AK26" i="1" s="1"/>
  <c r="AK35" i="1" s="1"/>
  <c r="AN94" i="1" l="1"/>
</calcChain>
</file>

<file path=xl/sharedStrings.xml><?xml version="1.0" encoding="utf-8"?>
<sst xmlns="http://schemas.openxmlformats.org/spreadsheetml/2006/main" count="10244" uniqueCount="1060">
  <si>
    <t>Export Komplet</t>
  </si>
  <si>
    <t/>
  </si>
  <si>
    <t>2.0</t>
  </si>
  <si>
    <t>ZAMOK</t>
  </si>
  <si>
    <t>False</t>
  </si>
  <si>
    <t>True</t>
  </si>
  <si>
    <t>{b15ab860-2f99-4311-a239-0c29a5873bae}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</si>
  <si>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</si>
  <si>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</si>
  <si>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</si>
  <si>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</si>
  <si>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</si>
  <si>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</si>
  <si>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</si>
  <si>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</si>
  <si>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A87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</si>
  <si>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</si>
  <si>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</si>
  <si>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Oprava nástupišť v obvodu ST Zlín</t>
  </si>
  <si>
    <t>KSO:</t>
  </si>
  <si>
    <t>CC-CZ:</t>
  </si>
  <si>
    <t>Místo:</t>
  </si>
  <si>
    <t xml:space="preserve"> </t>
  </si>
  <si>
    <t>Datum:</t>
  </si>
  <si>
    <t>Zadavatel:</t>
  </si>
  <si>
    <t>IČ:</t>
  </si>
  <si>
    <t>DIČ:</t>
  </si>
  <si>
    <t>Uchazeč:</t>
  </si>
  <si>
    <t>Vyplň údaj</t>
  </si>
  <si>
    <t>Projektant: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</si>
  <si>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</si>
  <si>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</si>
  <si>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</si>
  <si>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</si>
  <si>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</si>
  <si>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</si>
  <si>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</si>
  <si>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</si>
  <si>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</si>
  <si>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</si>
  <si>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</si>
  <si>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</si>
  <si>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</si>
  <si>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</si>
  <si>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</si>
  <si>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</si>
  <si>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</si>
  <si>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</si>
  <si>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</si>
  <si>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</si>
  <si>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</si>
  <si>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</si>
  <si>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</si>
  <si>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</si>
  <si>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</si>
  <si>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</si>
  <si>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</si>
  <si>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</si>
  <si>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Materiál [CZK]</t>
  </si>
  <si>
    <t>z toho Montáž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</si>
  <si>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</si>
  <si>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</si>
  <si>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</si>
  <si>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</si>
  <si>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</si>
  <si>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</si>
  <si>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</si>
  <si>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</si>
  <si>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</si>
  <si>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</si>
  <si>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</si>
  <si>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</si>
  <si>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</si>
  <si>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</si>
  <si>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</si>
  <si>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</si>
  <si>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</si>
  <si>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</si>
  <si>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</si>
  <si>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01.1</t>
  </si>
  <si>
    <t>zast. Vésky - kolej</t>
  </si>
  <si>
    <t>STA</t>
  </si>
  <si>
    <t>1</t>
  </si>
  <si>
    <t>{08046bec-2140-4826-8ac9-9580e808a223}</t>
  </si>
  <si>
    <t>2</t>
  </si>
  <si>
    <t>SO 01.2.1</t>
  </si>
  <si>
    <t>zast. Vésky - nástupiště - SÚOŽI</t>
  </si>
  <si>
    <t>{37ca72ee-4e5a-4994-a4ed-5314adaf2633}</t>
  </si>
  <si>
    <t>SO 01.2.2</t>
  </si>
  <si>
    <t>zast. Vésky - nástupiště - ÚRS</t>
  </si>
  <si>
    <t>{f387bcc9-f12c-460c-8669-5fb2e6281b00}</t>
  </si>
  <si>
    <t>SO 01.3.1</t>
  </si>
  <si>
    <t>zast. Vésky - Oprava osvětlení - SÚOŽI</t>
  </si>
  <si>
    <t>{7e5784ef-e253-4e44-b324-cc14a5927d59}</t>
  </si>
  <si>
    <t>SO 01.3.2</t>
  </si>
  <si>
    <t>zast. Vésky - Oprava osvětlení - ÚRS</t>
  </si>
  <si>
    <t>{6c568d5b-706f-4db9-ad74-a5532d1247f1}</t>
  </si>
  <si>
    <t>SO 01.4</t>
  </si>
  <si>
    <t>zast. Vésky - orientační systém</t>
  </si>
  <si>
    <t>{67924c74-f3ab-4f27-bc88-e0e371351182}</t>
  </si>
  <si>
    <t>SO 02.1</t>
  </si>
  <si>
    <t>zast. Popovice - kolej</t>
  </si>
  <si>
    <t>{09907af4-f32f-410b-9c7e-7ab82f1e3bdf}</t>
  </si>
  <si>
    <t>SO 02.2.1</t>
  </si>
  <si>
    <t>zast. Popovice - nástupiště - SÚOŽI</t>
  </si>
  <si>
    <t>{dd188715-427d-41b0-b31e-074c72e92794}</t>
  </si>
  <si>
    <t>SO 02.2.2</t>
  </si>
  <si>
    <t>zast. Popovice - nástupiště - ÚRS</t>
  </si>
  <si>
    <t>{13c633ec-23a5-4e1a-99e0-33b353cb825a}</t>
  </si>
  <si>
    <t>SO 02.3.1</t>
  </si>
  <si>
    <t>zast. Popovice - Oprava osvětlení - SÚOŽI</t>
  </si>
  <si>
    <t>{07b2767d-929b-4844-ad93-f0ad9296836b}</t>
  </si>
  <si>
    <t>SO 02.3.2</t>
  </si>
  <si>
    <t>zast. Popovice - Oprava osvětlení - ÚRS</t>
  </si>
  <si>
    <t>{ba9e2273-8c12-4d7d-b44d-d7c15b800c72}</t>
  </si>
  <si>
    <t>SO 02.4</t>
  </si>
  <si>
    <t>zast. Popovice - orientační systém ÚRS</t>
  </si>
  <si>
    <t>{62dec95e-3347-4cfd-a135-06d5d20b65cf}</t>
  </si>
  <si>
    <t>VRN</t>
  </si>
  <si>
    <t>VRN - SÚOŽI</t>
  </si>
  <si>
    <t>{42986e2f-22b3-4c4f-8d5e-958adb455ab1}</t>
  </si>
  <si>
    <t>KRYCÍ LIST SOUPISU PRACÍ</t>
  </si>
  <si>
    <t>Objekt:</t>
  </si>
  <si>
    <t>SO 01.1 - zast. Vésky - kolej</t>
  </si>
  <si>
    <t>Materiál</t>
  </si>
  <si>
    <t>Montáž</t>
  </si>
  <si>
    <t>REKAPITULACE ČLENĚNÍ SOUPISU PRACÍ</t>
  </si>
  <si>
    <t>Kód dílu - Popis</t>
  </si>
  <si>
    <t>Materiál [CZK]</t>
  </si>
  <si>
    <t>Montáž [CZK]</t>
  </si>
  <si>
    <t>Cena celkem [CZK]</t>
  </si>
  <si>
    <t>Náklady ze soupisu prací</t>
  </si>
  <si>
    <t>-1</t>
  </si>
  <si>
    <t>HSV - Práce a dodávky HSV</t>
  </si>
  <si>
    <t xml:space="preserve">    5 - celá stavba</t>
  </si>
  <si>
    <t xml:space="preserve">    gpk - úprava GPK</t>
  </si>
  <si>
    <t xml:space="preserve">    Od - Odvodnění</t>
  </si>
  <si>
    <t>M - M</t>
  </si>
  <si>
    <t xml:space="preserve">    M-ST - Materiál – dodávka SPRÁVY ŽELEZNIC</t>
  </si>
  <si>
    <t xml:space="preserve">    M-Z - Material - Zhotovitel</t>
  </si>
  <si>
    <t>OST - Ostatní</t>
  </si>
  <si>
    <t>SOUPIS PRACÍ</t>
  </si>
  <si>
    <t>PČ</t>
  </si>
  <si>
    <t>MJ</t>
  </si>
  <si>
    <t>Množství</t>
  </si>
  <si>
    <t>J. materiál [CZK]</t>
  </si>
  <si>
    <t>J. montáž [CZK]</t>
  </si>
  <si>
    <t>Cenová soustava</t>
  </si>
  <si>
    <t>J.cena [CZK]</t>
  </si>
  <si>
    <t>Materiál celkem [CZK]</t>
  </si>
  <si>
    <t>Montáž celkem [CZK]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</si>
  <si>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</si>
  <si>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</si>
  <si>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</si>
  <si>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</si>
  <si>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</si>
  <si>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</si>
  <si>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</si>
  <si>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</si>
  <si>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</si>
  <si>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</si>
  <si>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5</t>
  </si>
  <si>
    <t>celá stavba</t>
  </si>
  <si>
    <t>K</t>
  </si>
  <si>
    <t>5904031010</t>
  </si>
  <si>
    <t>Odstranění smíšené vegetace strojně kolovou nebo kolejovou mechanizací s mulčovacím adaptérem o objemu křovin do 50 %</t>
  </si>
  <si>
    <t>ha</t>
  </si>
  <si>
    <t>Sborník UOŽI 01 2021</t>
  </si>
  <si>
    <t>4</t>
  </si>
  <si>
    <t>-1579412517</t>
  </si>
  <si>
    <t>PP</t>
  </si>
  <si>
    <t>Odstranění smíšené vegetace strojně kolovou nebo kolejovou mechanizací s mulčovacím adaptérem o objemu křovin do 50 %. Poznámka: 1. V cenách jsou započteny náklady na odstranění křovin a stromků s průměrem kmene do 10 cm. 2. V cenách nejsou obsaženy náklady na naložení drti na dopravní prostředek, odvoz a uložení na skládku.</t>
  </si>
  <si>
    <t>PSC</t>
  </si>
  <si>
    <t>Poznámka k souboru cen:_x000D_
1. V cenách jsou započteny náklady na odstranění křovin a stromků s průměrem kmene do 10 cm. 2. V cenách nejsou obsaženy náklady na naložení drti na dopravní prostředek, odvoz a uložení na skládku.</t>
  </si>
  <si>
    <t>5907050120</t>
  </si>
  <si>
    <t>Dělení kolejnic kyslíkem soustavy S49 nebo T</t>
  </si>
  <si>
    <t>kus</t>
  </si>
  <si>
    <t>-495232990</t>
  </si>
  <si>
    <t>Dělení kolejnic kyslíkem soustavy S49 nebo T. Poznámka: 1. V cenách jsou započteny náklady na manipulaci, podložení, označení a provedení řezu kolejnice.</t>
  </si>
  <si>
    <t>Poznámka k souboru cen:_x000D_
1. V cenách jsou započteny náklady na manipulaci, podložení, označení a provedení řezu kolejnice.</t>
  </si>
  <si>
    <t>P</t>
  </si>
  <si>
    <t>Poznámka k položce:_x000D_
Řez=kus</t>
  </si>
  <si>
    <t>3</t>
  </si>
  <si>
    <t>5906140190</t>
  </si>
  <si>
    <t>Demontáž kolejového roštu koleje v ose koleje pražce betonové tv. S49 rozdělení "c"</t>
  </si>
  <si>
    <t>km</t>
  </si>
  <si>
    <t>-1524710527</t>
  </si>
  <si>
    <t>Demontáž kolejového roštu koleje v ose koleje pražce betonové tv. S49 rozdělení "c".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</si>
  <si>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Poznámka k souboru cen:_x000D_
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</si>
  <si>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5905055010</t>
  </si>
  <si>
    <t>Odstranění stávajícího kolejového lože odtěžením v koleji</t>
  </si>
  <si>
    <t>m3</t>
  </si>
  <si>
    <t>-1325670668</t>
  </si>
  <si>
    <t>Odstranění stávajícího kolejového lože odtěžením v koleji. Poznámka: 1. V cenách jsou započteny náklady na odstranění KL, úpravu pláně a rozprostření výzisku na terén nebo jeho naložení na dopravní prostředek. 2. Položka se použije v případech, kdy se nové KL nezřizuje.</t>
  </si>
  <si>
    <t>Poznámka k souboru cen:_x000D_
1. V cenách jsou započteny náklady na odstranění KL, úpravu pláně a rozprostření výzisku na terén nebo jeho naložení na dopravní prostředek. 2. Položka se použije v případech, kdy se nové KL nezřizuje.</t>
  </si>
  <si>
    <t>VV</t>
  </si>
  <si>
    <t>(1,677-0,100)*140</t>
  </si>
  <si>
    <t>1,677*10</t>
  </si>
  <si>
    <t>Součet</t>
  </si>
  <si>
    <t>5915010020</t>
  </si>
  <si>
    <t>Těžení zeminy nebo horniny železničního spodku v hornině třídy těžitelnosti I skupiny 2</t>
  </si>
  <si>
    <t>-670572177</t>
  </si>
  <si>
    <t>Těžení zeminy nebo horniny železničního spodku v hornině třídy těžitelnosti I skupiny 2. Poznámka: 1. V cenách jsou započteny náklady na těžení a uložení výzisku na terén nebo naložení na dopravní prostředek a uložení na úložišti.</t>
  </si>
  <si>
    <t>Poznámka k souboru cen:_x000D_
1. V cenách jsou započteny náklady na těžení a uložení výzisku na terén nebo naložení na dopravní prostředek a uložení na úložišti.</t>
  </si>
  <si>
    <t>konstrukční vrstva podél nástupiště</t>
  </si>
  <si>
    <t>140*1,182</t>
  </si>
  <si>
    <t xml:space="preserve">konstrukční vrstva </t>
  </si>
  <si>
    <t>10*1,361</t>
  </si>
  <si>
    <t>odstranění materiálu v prostoru stezky</t>
  </si>
  <si>
    <t>1,1*150</t>
  </si>
  <si>
    <t>odvodnění - 30m trativod a 2 šachty</t>
  </si>
  <si>
    <t>0,5*0,5*30+2*1*1*1</t>
  </si>
  <si>
    <t>6</t>
  </si>
  <si>
    <t>5914075110</t>
  </si>
  <si>
    <t>Zřízení konstrukční vrstvy pražcového podloží včetně geotextilie tl. 0,15 m</t>
  </si>
  <si>
    <t>m2</t>
  </si>
  <si>
    <t>-545243653</t>
  </si>
  <si>
    <t>Zřízení konstrukční vrstvy pražcového podloží včetně geotextilie tl. 0,15 m. Poznámka: 1. V cenách jsou započteny náklady na naložení výzisku na dopravní prostředek. 2. V cenách nejsou obsaženy náklady na dodávku materiálu a odtěžení zeminy.</t>
  </si>
  <si>
    <t>Poznámka k souboru cen:_x000D_
1. V cenách jsou započteny náklady na naložení výzisku na dopravní prostředek. 2. V cenách nejsou obsaženy náklady na dodávku materiálu a odtěžení zeminy.</t>
  </si>
  <si>
    <t>Poznámka k položce:_x000D_
VL Ž4 typ 3</t>
  </si>
  <si>
    <t>5,0*140</t>
  </si>
  <si>
    <t>6,4*10</t>
  </si>
  <si>
    <t>7</t>
  </si>
  <si>
    <t>5905060010</t>
  </si>
  <si>
    <t>Zřízení nového kolejového lože v koleji</t>
  </si>
  <si>
    <t>440437302</t>
  </si>
  <si>
    <t>Zřízení nového kolejového lože v koleji. Poznámka: 1. V cenách jsou započteny náklady na zřízení KL nově zřizované koleje, vložení geosyntetika, rozprostření vrstvy kameniva, zřízení homogenizované vrstvy kameniva a úprava KL do profilu. 2. V cenách nejsou obsaženy náklady na položení KR, úpravu směrového a výškového uspořádání, doplnění a dodávku kameniva a snížení KL pod patou kolejnice. 3. Položka se použije v případech nově zřizované koleje nebo výhybky.</t>
  </si>
  <si>
    <t>Poznámka k souboru cen:_x000D_
1. V cenách jsou započteny náklady na zřízení KL nově zřizované koleje, vložení geosyntetika, rozprostření vrstvy kameniva, zřízení homogenizované vrstvy kameniva a úprava KL do profilu. 2. V cenách nejsou obsaženy náklady na položení KR, úpravu směrového a výškového uspořádání, doplnění a dodávku kameniva a snížení KL pod patou kolejnice. 3. Položka se použije v případech nově zřizované koleje nebo výhybky.</t>
  </si>
  <si>
    <t>(1,587)*140</t>
  </si>
  <si>
    <t>(1,675)*10</t>
  </si>
  <si>
    <t>8</t>
  </si>
  <si>
    <t>5906130400</t>
  </si>
  <si>
    <t>Montáž kolejového roštu v ose koleje pražce betonové vystrojené tv. S49 rozdělení "u"</t>
  </si>
  <si>
    <t>1657646918</t>
  </si>
  <si>
    <t>Montáž kolejového roštu v ose koleje pražce betonové vystrojené tv. S49 rozdělení "u". Poznámka: 1. V cenách jsou započteny náklady na manipulaci a montáž KR, u pražců dřevěných nevystrojených i na vrtání pražců. 2. V cenách nejsou obsaženy náklady na dodávku materiálu.</t>
  </si>
  <si>
    <t>Poznámka k souboru cen:_x000D_
1. V cenách jsou započteny náklady na manipulaci a montáž KR, u pražců dřevěných nevystrojených i na vrtání pražců. 2. V cenách nejsou obsaženy náklady na dodávku materiálu.</t>
  </si>
  <si>
    <t>9</t>
  </si>
  <si>
    <t>5910020130</t>
  </si>
  <si>
    <t>Svařování kolejnic termitem plný předehřev standardní spára svar jednotlivý tv. S49</t>
  </si>
  <si>
    <t>svar</t>
  </si>
  <si>
    <t>-754133378</t>
  </si>
  <si>
    <t>Svařování kolejnic termitem plný předehřev standardní spára svar jednotlivý tv. S49.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</si>
  <si>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Poznámka k souboru cen:_x000D_
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</si>
  <si>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10</t>
  </si>
  <si>
    <t>5910015020</t>
  </si>
  <si>
    <t>Odtavovací stykové svařování mobilní svářečkou kolejnic nových délky do 150 m tv. S49</t>
  </si>
  <si>
    <t>1908366491</t>
  </si>
  <si>
    <t>Odtavovací stykové svařování mobilní svářečkou kolejnic nových délky do 150 m tv. S49. Poznámka: 1. V cenách jsou započteny náklady na vybrání kameniva z mezipražcového prostoru, broušení kontaktních ploch, přisunutí kolejnice na svar, vyrovnání a svaření kolejnic, seříznutí svarového výronku v celém profilu kolejnice, obroušení pojížděných ploch, vizuální prohlídka, měření geometrie svaru a vedení výrobní dokumentace. 2. V cenách nejsou obsaženy náklady na kontrolu svaru ultrazvukem, podbití pražců a demontáž styku.</t>
  </si>
  <si>
    <t>Poznámka k souboru cen:_x000D_
1. V cenách jsou započteny náklady na vybrání kameniva z mezipražcového prostoru, broušení kontaktních ploch, přisunutí kolejnice na svar, vyrovnání a svaření kolejnic, seříznutí svarového výronku v celém profilu kolejnice, obroušení pojížděných ploch, vizuální prohlídka, měření geometrie svaru a vedení výrobní dokumentace. 2. V cenách nejsou obsaženy náklady na kontrolu svaru ultrazvukem, podbití pražců a demontáž styku.</t>
  </si>
  <si>
    <t>11</t>
  </si>
  <si>
    <t>5910015230</t>
  </si>
  <si>
    <t>Odtavovací stykové svařování mobilní svářečkou kolejnic užitých délky do 150 m tv. S49</t>
  </si>
  <si>
    <t>-1593863478</t>
  </si>
  <si>
    <t>Odtavovací stykové svařování mobilní svářečkou kolejnic užitých délky do 150 m tv. S49. Poznámka: 1. V cenách jsou započteny náklady na vybrání kameniva z mezipražcového prostoru, broušení kontaktních ploch, přisunutí kolejnice na svar, vyrovnání a svaření kolejnic, seříznutí svarového výronku v celém profilu kolejnice, obroušení pojížděných ploch, vizuální prohlídka, měření geometrie svaru a vedení výrobní dokumentace. 2. V cenách nejsou obsaženy náklady na kontrolu svaru ultrazvukem, podbití pražců a demontáž styku.</t>
  </si>
  <si>
    <t>12</t>
  </si>
  <si>
    <t>5910035030</t>
  </si>
  <si>
    <t>Dosažení dovolené upínací teploty v BK prodloužením kolejnicového pásu v koleji tv. S49</t>
  </si>
  <si>
    <t>-1072716553</t>
  </si>
  <si>
    <t>Dosažení dovolené upínací teploty v BK prodloužením kolejnicového pásu v koleji tv. S49.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</si>
  <si>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Poznámka k souboru cen:_x000D_
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</si>
  <si>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13</t>
  </si>
  <si>
    <t>5910040220</t>
  </si>
  <si>
    <t>Umožnění volné dilatace kolejnice bez demontáže nebo montáže upevňovadel s osazením a odstraněním kluzných podložek rozdělení pražců "d"</t>
  </si>
  <si>
    <t>m</t>
  </si>
  <si>
    <t>1381548778</t>
  </si>
  <si>
    <t>Umožnění volné dilatace kolejnice bez demontáže nebo montáže upevňovadel s osazením a odstraněním kluzných podložek rozdělení pražců "d". Poznámka: 1. V cenách jsou započteny náklady na uvolnění, demontáž a rovnoměrné prodloužení nebo zkrácení kolejnice, vyznačení značek a vedení dokumentace. 2. V cenách nejsou obsaženy náklady na demontáž kolejnicových spojek.</t>
  </si>
  <si>
    <t>Poznámka k souboru cen:_x000D_
1. V cenách jsou započteny náklady na uvolnění, demontáž a rovnoměrné prodloužení nebo zkrácení kolejnice, vyznačení značek a vedení dokumentace. 2. V cenách nejsou obsaženy náklady na demontáž kolejnicových spojek.</t>
  </si>
  <si>
    <t>Poznámka k položce:_x000D_
Metr kolejnice=m</t>
  </si>
  <si>
    <t>14</t>
  </si>
  <si>
    <t>5906045010</t>
  </si>
  <si>
    <t>Příplatek za překážku po jedné straně koleje</t>
  </si>
  <si>
    <t>-1301945223</t>
  </si>
  <si>
    <t>Příplatek za překážku po jedné straně koleje. Poznámka: 1. V cenách jsou započteny náklady na obtížnou manipulaci u překážky dlouhé alespoň 0,5 metru a vzdálené méně než 2,5 metru od osy koleje. Pro výkon se stanoví délka nezbytně nutná.</t>
  </si>
  <si>
    <t>Poznámka k souboru cen:_x000D_
1. V cenách jsou započteny náklady na obtížnou manipulaci u překážky dlouhé alespoň 0,5 metru a vzdálené méně než 2,5 metru od osy koleje. Pro výkon se stanoví délka nezbytně nutná.</t>
  </si>
  <si>
    <t>5908056010</t>
  </si>
  <si>
    <t>Příplatek za kompletaci na úložišti ŽS4</t>
  </si>
  <si>
    <t>-1142926218</t>
  </si>
  <si>
    <t>Příplatek za kompletaci na úložišti ŽS4. Poznámka: 1. V cenách jsou započteny i náklady na ošetření závitů antikorozním přípravkem, kompletaci nových nebo užitých součástí a případnou manipulaci.</t>
  </si>
  <si>
    <t>Poznámka k souboru cen:_x000D_
1. V cenách jsou započteny i náklady na ošetření závitů antikorozním přípravkem, kompletaci nových nebo užitých součástí a případnou manipulaci.</t>
  </si>
  <si>
    <t>Poznámka k položce:_x000D_
šroub RS 1, matice M 24, podložka Fe6, svěrka ŽS4</t>
  </si>
  <si>
    <t>gpk</t>
  </si>
  <si>
    <t>úprava GPK</t>
  </si>
  <si>
    <t>16</t>
  </si>
  <si>
    <t>5905105030</t>
  </si>
  <si>
    <t>Doplnění KL kamenivem souvisle strojně v koleji</t>
  </si>
  <si>
    <t>466399810</t>
  </si>
  <si>
    <t>Doplnění KL kamenivem souvisle strojně v koleji. Poznámka: 1. V cenách jsou započteny náklady na doplnění kameniva ojediněle ručně vidlemi a/nebo souvisle strojně z výsypných vozů případně nakladačem. 2. V cenách nejsou obsaženy náklady na dodávku kameniva.</t>
  </si>
  <si>
    <t>Poznámka k souboru cen:_x000D_
1. V cenách jsou započteny náklady na doplnění kameniva ojediněle ručně vidlemi a/nebo souvisle strojně z výsypných vozů případně nakladačem. 2. V cenách nejsou obsaženy náklady na dodávku kameniva.</t>
  </si>
  <si>
    <t>(1,886-1,087-0,025)*140</t>
  </si>
  <si>
    <t>(1,886-1,087)*10</t>
  </si>
  <si>
    <t>21,152/1,6</t>
  </si>
  <si>
    <t>17</t>
  </si>
  <si>
    <t>5909031020</t>
  </si>
  <si>
    <t>Úprava GPK koleje směrové a výškové uspořádání pražce betonové</t>
  </si>
  <si>
    <t>1319123233</t>
  </si>
  <si>
    <t>Úprava GPK koleje směrové a výškové uspořádání pražce betonové. Poznámka: 1. V cenách jsou započteny náklady na nasazení strojní linky pro úpravu směrového a výškového uspořádání ASP metodou zmenšování chyb a úpravu KL pluhem včetně měření mezních stavebních odchylek dle ČSN, měření technologických veličin a předání tištěných výstupů objednateli. 2. V cenách nejsou obsaženy náklady doplnění a dodávku kameniva a snížení KL pod patou kolejnice.</t>
  </si>
  <si>
    <t>Poznámka k souboru cen:_x000D_
1. V cenách jsou započteny náklady na nasazení strojní linky pro úpravu směrového a výškového uspořádání ASP metodou zmenšování chyb a úpravu KL pluhem včetně měření mezních stavebních odchylek dle ČSN, měření technologických veličin a předání tištěných výstupů objednateli. 2. V cenách nejsou obsaženy náklady doplnění a dodávku kameniva a snížení KL pod patou kolejnice.</t>
  </si>
  <si>
    <t>Poznámka k položce:_x000D_
Kilometr koleje=km</t>
  </si>
  <si>
    <t>18</t>
  </si>
  <si>
    <t>5909032020</t>
  </si>
  <si>
    <t>Přesná úprava GPK koleje směrové a výškové uspořádání pražce betonové</t>
  </si>
  <si>
    <t>536092753</t>
  </si>
  <si>
    <t>Přesná úprava GPK koleje směrové a výškové uspořádání pražce betonové. Poznámka: 1. V cenách jsou započteny náklady na úpravu směrového a výškového uspořádání strojní linkou ASP s přesným zaměřením její prostorové polohy, úpravu KL pluhem a měření mezních stavebních odchylek dle ČSN, měření technologických veličin a předání tištěných výstupů objednateli. 2. V cenách nejsou obsaženy náklady na zaměření APK, doplnění a dodávku kameniva a snížení KL pod patou kolejnice.</t>
  </si>
  <si>
    <t>Poznámka k souboru cen:_x000D_
1. V cenách jsou započteny náklady na úpravu směrového a výškového uspořádání strojní linkou ASP s přesným zaměřením její prostorové polohy, úpravu KL pluhem a měření mezních stavebních odchylek dle ČSN, měření technologických veličin a předání tištěných výstupů objednateli. 2. V cenách nejsou obsaženy náklady na zaměření APK, doplnění a dodávku kameniva a snížení KL pod patou kolejnice.</t>
  </si>
  <si>
    <t>Od</t>
  </si>
  <si>
    <t>Odvodnění</t>
  </si>
  <si>
    <t>19</t>
  </si>
  <si>
    <t>5914055020</t>
  </si>
  <si>
    <t>Zřízení krytých odvodňovacích zařízení šachty trativodu</t>
  </si>
  <si>
    <t>-2084118123</t>
  </si>
  <si>
    <t>Zřízení krytých odvodňovacích zařízení šachty trativodu. Poznámka: 1. V cenách jsou započteny náklady na zřízení podkladní vrstvy, uložení, obsypání a zásyp zařízení podle vzorového listu a rozprostření výzisku na terén nebo naložení na dopravní prostředek. 2. V cenách nejsou obsaženy náklady na provedení výkopku, ruční dočištění a dodávku materiálu.</t>
  </si>
  <si>
    <t>Poznámka k souboru cen:_x000D_
1. V cenách jsou započteny náklady na zřízení podkladní vrstvy, uložení, obsypání a zásyp zařízení podle vzorového listu a rozprostření výzisku na terén nebo naložení na dopravní prostředek. 2. V cenách nejsou obsaženy náklady na provedení výkopku, ruční dočištění a dodávku materiálu.</t>
  </si>
  <si>
    <t>20</t>
  </si>
  <si>
    <t>5914055010</t>
  </si>
  <si>
    <t>Zřízení krytých odvodňovacích zařízení potrubí trativodu</t>
  </si>
  <si>
    <t>1195829049</t>
  </si>
  <si>
    <t>Zřízení krytých odvodňovacích zařízení potrubí trativodu. Poznámka: 1. V cenách jsou započteny náklady na zřízení podkladní vrstvy, uložení, obsypání a zásyp zařízení podle vzorového listu a rozprostření výzisku na terén nebo naložení na dopravní prostředek. 2. V cenách nejsou obsaženy náklady na provedení výkopku, ruční dočištění a dodávku materiálu.</t>
  </si>
  <si>
    <t>M</t>
  </si>
  <si>
    <t>M-ST</t>
  </si>
  <si>
    <t>Materiál – dodávka SPRÁVY ŽELEZNIC</t>
  </si>
  <si>
    <t>5958128010</t>
  </si>
  <si>
    <t>Komplety ŽS 4 (šroub RS 1, matice M 24, podložka Fe6, svěrka ŽS4)</t>
  </si>
  <si>
    <t>-710368347</t>
  </si>
  <si>
    <t>22</t>
  </si>
  <si>
    <t>5958158005</t>
  </si>
  <si>
    <t>Podložka pryžová pod patu kolejnice S49  183/126/6</t>
  </si>
  <si>
    <t>-371146525</t>
  </si>
  <si>
    <t>23</t>
  </si>
  <si>
    <t>5956213065</t>
  </si>
  <si>
    <t>Pražec betonový příčný vystrojený  užitý tv. SB 8 P</t>
  </si>
  <si>
    <t>256</t>
  </si>
  <si>
    <t>64</t>
  </si>
  <si>
    <t>-1923693181</t>
  </si>
  <si>
    <t>M-Z</t>
  </si>
  <si>
    <t>Material - Zhotovitel</t>
  </si>
  <si>
    <t>24</t>
  </si>
  <si>
    <t>5955101000</t>
  </si>
  <si>
    <t>Kamenivo drcené štěrk frakce 31,5/63 třídy BI</t>
  </si>
  <si>
    <t>t</t>
  </si>
  <si>
    <t>-1540926608</t>
  </si>
  <si>
    <t>(2.082-0,093)*140*1,6</t>
  </si>
  <si>
    <t>2.082*10*1,6</t>
  </si>
  <si>
    <t>21,152</t>
  </si>
  <si>
    <t>25</t>
  </si>
  <si>
    <t>5955101020</t>
  </si>
  <si>
    <t>Kamenivo drcené štěrkodrť frakce 0/32</t>
  </si>
  <si>
    <t>365068408</t>
  </si>
  <si>
    <t>140*0,749*1,6</t>
  </si>
  <si>
    <t>10*0,946*1,6</t>
  </si>
  <si>
    <t>26</t>
  </si>
  <si>
    <t>5955101035</t>
  </si>
  <si>
    <t>Kamenivo těžené 0/32</t>
  </si>
  <si>
    <t>937745418</t>
  </si>
  <si>
    <t>2*1*1*0,2</t>
  </si>
  <si>
    <t>27</t>
  </si>
  <si>
    <t>5964103005</t>
  </si>
  <si>
    <t>Drenážní plastové díly trubka celoperforovaná DN 150 mm</t>
  </si>
  <si>
    <t>521046287</t>
  </si>
  <si>
    <t>28</t>
  </si>
  <si>
    <t>5964104170</t>
  </si>
  <si>
    <t>Kanalizační díly plastové Šachtové dno DN 300 - jeden vtok a výtok</t>
  </si>
  <si>
    <t>-1275551250</t>
  </si>
  <si>
    <t>Kanalizační díly plastové Šachtové dno přímé DN 300 - jeden vtok a výtok</t>
  </si>
  <si>
    <t>29</t>
  </si>
  <si>
    <t>5964104175</t>
  </si>
  <si>
    <t>Kanalizační díly plastové Prodlužovací trubka šachty DN 300</t>
  </si>
  <si>
    <t>1159429269</t>
  </si>
  <si>
    <t>30</t>
  </si>
  <si>
    <t>5964104185</t>
  </si>
  <si>
    <t xml:space="preserve">Kanalizační díly plastové Záslepka potrubí </t>
  </si>
  <si>
    <t>1488032269</t>
  </si>
  <si>
    <t>31</t>
  </si>
  <si>
    <t>5964104150</t>
  </si>
  <si>
    <t>Kanalizační díly plastové Krycí víko šachty plastové pochůzné</t>
  </si>
  <si>
    <t>162492420</t>
  </si>
  <si>
    <t>32</t>
  </si>
  <si>
    <t>5964133005</t>
  </si>
  <si>
    <t>Geotextilie separační</t>
  </si>
  <si>
    <t>-1995529024</t>
  </si>
  <si>
    <t>trativod</t>
  </si>
  <si>
    <t>30*2</t>
  </si>
  <si>
    <t>pláň tělesa železničního spodku</t>
  </si>
  <si>
    <t>150*4</t>
  </si>
  <si>
    <t>OST</t>
  </si>
  <si>
    <t>Ostatní</t>
  </si>
  <si>
    <t>33</t>
  </si>
  <si>
    <t>7592005070</t>
  </si>
  <si>
    <t>Montáž počítacího bodu počítače náprav PZN 1</t>
  </si>
  <si>
    <t>512</t>
  </si>
  <si>
    <t>1375191111</t>
  </si>
  <si>
    <t>Montáž počítacího bodu počítače náprav PZN 1 - uložení a připevnění na určené místo, seřízení polohy, přezkoušení</t>
  </si>
  <si>
    <t>34</t>
  </si>
  <si>
    <t>7592007070</t>
  </si>
  <si>
    <t>Demontáž počítacího bodu počítače náprav PZN 1</t>
  </si>
  <si>
    <t>1754010875</t>
  </si>
  <si>
    <t>35</t>
  </si>
  <si>
    <t>9901000200</t>
  </si>
  <si>
    <t>Doprava obousměrná (např. dodávek z vlastních zásob zhotovitele nebo objednatele nebo výzisku) mechanizací o nosnosti do 3,5 t elektrosoučástek, montážního materiálu, kameniva, písku, dlažebních kostek, suti, atd. do 20 km</t>
  </si>
  <si>
    <t>-1329650409</t>
  </si>
  <si>
    <t>Doprava obousměrná (např. dodávek z vlastních zásob zhotovitele nebo objednatele nebo výzisku) mechanizací o nosnosti do 3,5 t elektrosoučástek, montážního materiálu, kameniva, písku, dlažebních kostek, suti, atd. do 20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</si>
  <si>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Poznámka k souboru cen:_x000D_
1. Ceny jsou určeny pro dopravu silničními i kolejovými vozidly. 2. V cenách obousměrné dopravy jsou započteny náklady na přepravu materiálu na místo určení včetně složení, poplatku za použití dopravní cesty a zpáteční cesty nenaloženého dopravního prostředku.</t>
  </si>
  <si>
    <t>Poznámka k položce:_x000D_
Měrnou jednotkou je kus stroje.</t>
  </si>
  <si>
    <t>36</t>
  </si>
  <si>
    <t>9902100200</t>
  </si>
  <si>
    <t>Doprava obousměrná (např. dodávek z vlastních zásob zhotovitele nebo objednatele nebo výzisku) mechanizací o nosnosti přes 3,5 t sypanin (kameniva, písku, suti, dlažebních kostek, atd.) do 20 km</t>
  </si>
  <si>
    <t>-1185759549</t>
  </si>
  <si>
    <t>Doprava obousměrná (např. dodávek z vlastních zásob zhotovitele nebo objednatele nebo výzisku) mechanizací o nosnosti přes 3,5 t sypanin (kameniva, písku, suti, dlažebních kostek, atd.) do 20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</si>
  <si>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Poznámka k položce:_x000D_
Měrnou jednotkou je t přepravovaného materiálu.</t>
  </si>
  <si>
    <t>233*1,5</t>
  </si>
  <si>
    <t>37</t>
  </si>
  <si>
    <t>9902300600</t>
  </si>
  <si>
    <t>Doprava jednosměrná (např. nakupovaného materiálu) mechanizací o nosnosti přes 3,5 t sypanin (kameniva, písku, suti, dlažebních kostek, atd.) do 80 km</t>
  </si>
  <si>
    <t>677303548</t>
  </si>
  <si>
    <t>Doprava jednosměrná (např. nakupovaného materiálu) mechanizací o nosnosti přes 3,5 t sypanin (kameniva, písku, suti, dlažebních kostek, atd.) do 80 km Poznámka: 1. Ceny jsou určeny pro dopravu silničními i kolejovými vozidly.2.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</si>
  <si>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Poznámka k souboru cen:_x000D_
1. Ceny jsou určeny pro dopravu silničními i kolejovými vozidly. 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</si>
  <si>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38</t>
  </si>
  <si>
    <t>9902900200</t>
  </si>
  <si>
    <t>Naložení objemnějšího kusového materiálu, vybouraných hmot</t>
  </si>
  <si>
    <t>-1392775056</t>
  </si>
  <si>
    <t>Naložení objemnějšího kusového materiálu, vybouraných hmot    Poznámka: 1. Ceny jsou určeny pro nakládání materiálu v případech, kdy není naložení součástí dodávky materiálu nebo není uvedeno v popisu cen a pro nakládání z meziskládky.2. Ceny se použijí i pro nakládání materiálu z vlastních zásob objednatele.</t>
  </si>
  <si>
    <t>Poznámka k souboru cen:_x000D_
1. Ceny jsou určeny pro nakládání materiálu v případech, kdy není naložení součástí dodávky materiálu nebo není uvedeno v popisu cen a pro nakládání z meziskládky. 2. Ceny se použijí i pro nakládání materiálu z vlastních zásob objednatele.</t>
  </si>
  <si>
    <t>80,505</t>
  </si>
  <si>
    <t>39</t>
  </si>
  <si>
    <t>9902200600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</si>
  <si>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80 km</t>
  </si>
  <si>
    <t>-1871703633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</si>
  <si>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80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</si>
  <si>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sb8</t>
  </si>
  <si>
    <t>(0,32730-4*0,00123-2*0,00018)*250</t>
  </si>
  <si>
    <t>40</t>
  </si>
  <si>
    <t>9903200100</t>
  </si>
  <si>
    <t>Přeprava mechanizace na místo prováděných prací o hmotnosti přes 12 t přes 50 do 100 km</t>
  </si>
  <si>
    <t>764062087</t>
  </si>
  <si>
    <t>Přeprava mechanizace na místo prováděných prací o hmotnosti přes 12 t přes 50 do 100 km  Poznámka: 1. Ceny jsou určeny pro dopravu mechanizmů na místo prováděných prací po silnici i po kolejích.2. V ceně jsou započteny i náklady na zpáteční cestu dopravního prostředku. Měrnou jednotkou je kus přepravovaného stroje.</t>
  </si>
  <si>
    <t>Poznámka k souboru cen:_x000D_
1. Ceny jsou určeny pro dopravu mechanizmů na místo prováděných prací po silnici i po kolejích. 2. V ceně jsou započteny i náklady na zpáteční cestu dopravního prostředku. Měrnou jednotkou je kus přepravovaného stroje.</t>
  </si>
  <si>
    <t>41</t>
  </si>
  <si>
    <t>9903200200</t>
  </si>
  <si>
    <t>Přeprava mechanizace na místo prováděných prací o hmotnosti přes 12 t do 200 km</t>
  </si>
  <si>
    <t>1906129480</t>
  </si>
  <si>
    <t>Přeprava mechanizace na místo prováděných prací o hmotnosti přes 12 t do 200 km  Poznámka: 1. Ceny jsou určeny pro dopravu mechanizmů na místo prováděných prací po silnici i po kolejích.2. V ceně jsou započteny i náklady na zpáteční cestu dopravního prostředku. Měrnou jednotkou je kus přepravovaného stroje.</t>
  </si>
  <si>
    <t>42</t>
  </si>
  <si>
    <t>9909000100</t>
  </si>
  <si>
    <t>Poplatek za uložení suti nebo hmot na oficiální skládku</t>
  </si>
  <si>
    <t>2070731065</t>
  </si>
  <si>
    <t>Poplatek za uložení suti nebo hmot na oficiální skládku    Poznámka: 1. V cenách jsou započteny náklady na uložení stavebního odpadu na oficiální skládku.2. Je třeba zohlednit regionální rozdíly v cenách poplatků za uložení suti a odpadů. Tyto se mohou výrazně lišit s ohledem nejen na region, ale také na množství a druh ukládaného odpadu.</t>
  </si>
  <si>
    <t>Poznámka k souboru cen:_x000D_
1. V cenách jsou započteny náklady na uložení stavebního odpadu na oficiální skládku. 2. Je třeba zohlednit regionální rozdíly v cenách poplatků za uložení suti a odpadů. Tyto se mohou výrazně lišit s ohledem nejen na region, ale také na množství a druh ukládaného odpadu.</t>
  </si>
  <si>
    <t>349,5</t>
  </si>
  <si>
    <t>SO 01.2.1 - zast. Vésky - nástupiště - SÚOŽI</t>
  </si>
  <si>
    <t xml:space="preserve">    1 - Zemní práce</t>
  </si>
  <si>
    <t xml:space="preserve">      D - demontáž</t>
  </si>
  <si>
    <t xml:space="preserve">      Mo - montáž</t>
  </si>
  <si>
    <t xml:space="preserve">    M-Z - materiál - dodává ZHOTOVITEL</t>
  </si>
  <si>
    <t>Zemní práce</t>
  </si>
  <si>
    <t>5914080010</t>
  </si>
  <si>
    <t>Zřízení ochrany zemních svahů vegetační</t>
  </si>
  <si>
    <t>-1475991062</t>
  </si>
  <si>
    <t>Zřízení ochrany zemních svahů vegetační. Poznámka: 1. V cenách jsou započteny náklady na naložení výzisku na dopravní prostředek. 2. V cenách nejsou obsaženy náklady na dodávku materiálu a zemní práce.</t>
  </si>
  <si>
    <t>Poznámka k položce:_x000D_
VL Ž5</t>
  </si>
  <si>
    <t>5914090010</t>
  </si>
  <si>
    <t>Zřízení zemního tělesa z přebytečného výzisku KL a zeminy</t>
  </si>
  <si>
    <t>-986960618</t>
  </si>
  <si>
    <t>Zřízení zemního valu z přebytečného výzisku KL a zeminy. Poznámka: 1. V cenách jsou započteny náklady na rozprostření zeminy, úpravu a osvahování valu jako ochrany proti hluku a sněhu. 2. V cenách nejsou obsaženy náklady na vegetační úpravu.</t>
  </si>
  <si>
    <t>5915007020</t>
  </si>
  <si>
    <t>Zásyp jam nebo rýh sypaninou na železničním spodku se zhutněním</t>
  </si>
  <si>
    <t>247573633</t>
  </si>
  <si>
    <t>Zásyp jam nebo rýh sypaninou na železničním spodku se zhutněním. Poznámka: 1. Ceny zásypu jam a rýh se zhutněním jsou určeny pro jakoukoliv míru zhutnění.</t>
  </si>
  <si>
    <t>zásyp H130</t>
  </si>
  <si>
    <t>140*1,4</t>
  </si>
  <si>
    <t>901014782</t>
  </si>
  <si>
    <t>těžení zrušeného nástupiště</t>
  </si>
  <si>
    <t>těžení pro uložení H130</t>
  </si>
  <si>
    <t>140*0,5</t>
  </si>
  <si>
    <t>5915015010</t>
  </si>
  <si>
    <t>Svahování zemního tělesa železničního spodku v náspu</t>
  </si>
  <si>
    <t>917364574</t>
  </si>
  <si>
    <t>Svahování zemního tělesa železničního spodku v náspu. Poznámka: 1. V cenách jsou započteny náklady na svahování železničního tělesa a uložení výzisku na terén nebo naložení na dopravní prostředek.</t>
  </si>
  <si>
    <t>svahování příkopy zrušeného nástupiště</t>
  </si>
  <si>
    <t>40*4</t>
  </si>
  <si>
    <t>pás za nástupištěm</t>
  </si>
  <si>
    <t>140*1.5</t>
  </si>
  <si>
    <t>svahování nově zřízeného zemního tělesa</t>
  </si>
  <si>
    <t>200</t>
  </si>
  <si>
    <t>demontáž</t>
  </si>
  <si>
    <t>5913280035</t>
  </si>
  <si>
    <t>Demontáž dílů komunikace ze zámkové dlažby uložení v podsypu</t>
  </si>
  <si>
    <t>-80793142</t>
  </si>
  <si>
    <t>Demontáž dílů komunikace ze zámkové dlažby uložení v podsypu. Poznámka: 1. V cenách jsou započteny náklady na odstranění dlažby nebo obrubníku a naložení na dopravní prostředek.</t>
  </si>
  <si>
    <t>2*4.5</t>
  </si>
  <si>
    <t>5914050040</t>
  </si>
  <si>
    <t>Demontáž krytých odvodňovacích zařízení svodné šachty</t>
  </si>
  <si>
    <t>-378764844</t>
  </si>
  <si>
    <t>Demontáž krytých odvodňovacích zařízení svodné šachty. Poznámka: 1. V cenách jsou započteny náklady na demontáž dílů, zához, urovnání a úpravu terénu nebo naložení výzisku na dopravní prostředek. 2. V cenách nejsou obsaženy náklady na dopravu a skládkovné.</t>
  </si>
  <si>
    <t>5913280025</t>
  </si>
  <si>
    <t>Demontáž dílů komunikace z betonových dlaždic uložení v podsypu</t>
  </si>
  <si>
    <t>Sborník UOŽI 01 2020</t>
  </si>
  <si>
    <t>866751502</t>
  </si>
  <si>
    <t>Demontáž dílů komunikace z betonových dlaždic uložení v podsypu. Poznámka: 1. V cenách jsou započteny náklady na odstranění dlažby nebo obrubníku a naložení na dopravní prostředek.</t>
  </si>
  <si>
    <t>5914120030</t>
  </si>
  <si>
    <t>Demontáž nástupiště úrovňového Tischer jednostranného včetně podložek</t>
  </si>
  <si>
    <t>1988917194</t>
  </si>
  <si>
    <t>Demontáž nástupiště úrovňového Tischer jednostranného včetně podložek. Poznámka: 1. V cenách jsou započteny náklady na snesení dílů i zásypu a jejich uložení na plochu nebo naložení na dopravní prostředek a uložení na úložišti.</t>
  </si>
  <si>
    <t>5913280210</t>
  </si>
  <si>
    <t>Demontáž dílů komunikace obrubníku uložení v betonu</t>
  </si>
  <si>
    <t>1840467377</t>
  </si>
  <si>
    <t>Demontáž dílů komunikace obrubníku uložení v betonu. Poznámka: 1. V cenách jsou započteny náklady na odstranění dlažby nebo obrubníku a naložení na dopravní prostředek.</t>
  </si>
  <si>
    <t>Mo</t>
  </si>
  <si>
    <t>montáž</t>
  </si>
  <si>
    <t>5913285210</t>
  </si>
  <si>
    <t>Montáž dílů komunikace obrubníku uložení v betonu</t>
  </si>
  <si>
    <t>-443860308</t>
  </si>
  <si>
    <t>Montáž dílů komunikace obrubníku uložení v betonu. Poznámka: 1. V cenách jsou započteny náklady na osazení dlažby nebo obrubníku. 2. V cenách nejsou obsaženy náklady na dodávku materiálu.</t>
  </si>
  <si>
    <t>160</t>
  </si>
  <si>
    <t>5913285025</t>
  </si>
  <si>
    <t>Montáž dílů komunikace z betonových dlaždic uložení v podsypu</t>
  </si>
  <si>
    <t>-1867308049</t>
  </si>
  <si>
    <t>Montáž dílů komunikace z betonových dlaždic uložení v podsypu. Poznámka: 1. V cenách jsou započteny náklady na osazení dlažby nebo obrubníku. 2. V cenách nejsou obsaženy náklady na dodávku materiálu.</t>
  </si>
  <si>
    <t xml:space="preserve">chodník k drážnímu objektu </t>
  </si>
  <si>
    <t>0,6*6+1,5*2,5</t>
  </si>
  <si>
    <t>VLsVP</t>
  </si>
  <si>
    <t>0.95*1*140</t>
  </si>
  <si>
    <t>5913285035</t>
  </si>
  <si>
    <t>Montáž dílů komunikace ze zámkové dlažby uložení v podsypu</t>
  </si>
  <si>
    <t>-15904032</t>
  </si>
  <si>
    <t>Montáž dílů komunikace ze zámkové dlažby uložení v podsypu. Poznámka: 1. V cenách jsou započteny náklady na osazení dlažby nebo obrubníku. 2. V cenách nejsou obsaženy náklady na dodávku materiálu.</t>
  </si>
  <si>
    <t>nast. nové</t>
  </si>
  <si>
    <t>1,3*140</t>
  </si>
  <si>
    <t>přístup na nástupiště</t>
  </si>
  <si>
    <t>20,2</t>
  </si>
  <si>
    <t>přístup do přístřešku a přístřešek</t>
  </si>
  <si>
    <t>25,41</t>
  </si>
  <si>
    <t>5999015030</t>
  </si>
  <si>
    <t>Vložení konstrukcí nebo dílů hmotnosti přes 20 t</t>
  </si>
  <si>
    <t>2058549230</t>
  </si>
  <si>
    <t>Vložení konstrukcí nebo dílů hmotnosti přes 20 t. Poznámka: 1. V cenách jsou započteny náklady na vložení konstrukce podle technologického postupu, přeprava v místě technologické manipulace. Položka obsahuje náklady na práce v blízkosti trakčního vedení.</t>
  </si>
  <si>
    <t>H130</t>
  </si>
  <si>
    <t>69*1,438</t>
  </si>
  <si>
    <t>h130/2 krajní</t>
  </si>
  <si>
    <t>2*1,148</t>
  </si>
  <si>
    <t>L130/2</t>
  </si>
  <si>
    <t>2*0,67</t>
  </si>
  <si>
    <t>5913440030</t>
  </si>
  <si>
    <t>Nátěr vizuálně kontrastního pruhu nástupiště šíře do 150 mm</t>
  </si>
  <si>
    <t>-445491443</t>
  </si>
  <si>
    <t>Nátěr vizuálně kontrastního pruhu nástupiště šíře do 150 mm. Poznámka: 1. V cenách jsou započteny náklady na očištění povrchu pásu od starého nátěru a nečistot a jeho obnovení barvou schváleného typu a odstínu. 2. V cenách nejsou obsaženy náklady na dodávku materiálu.</t>
  </si>
  <si>
    <t>Poznámka k položce:_x000D_
Metr pruhu=m</t>
  </si>
  <si>
    <t>5913260030</t>
  </si>
  <si>
    <t>Zřízení desky betonové s vrstvami tloušťky do 15 cm</t>
  </si>
  <si>
    <t>248117696</t>
  </si>
  <si>
    <t>Zřízení vozovky betonové s vrstvami tloušťky do 15 cm. Poznámka: 1. V cenách jsou započteny náklady na zřízení tuhé vyztužené vozovky s cementobetonovým krytem. 2. V cenách nejsou obsaženy náklady na dodávku materiálu.</t>
  </si>
  <si>
    <t>materiál - dodává ZHOTOVITEL</t>
  </si>
  <si>
    <t>5964147130</t>
  </si>
  <si>
    <t>Nástupištní díly hrana H 130 základní</t>
  </si>
  <si>
    <t>-420803859</t>
  </si>
  <si>
    <t>5964147115</t>
  </si>
  <si>
    <t>Nástupištní díly blok L 130/2</t>
  </si>
  <si>
    <t>-1602280472</t>
  </si>
  <si>
    <t>5964147130.R</t>
  </si>
  <si>
    <t>Nástupištní díly hrana H 130 krajní 1ks - levá, 1ks pravá</t>
  </si>
  <si>
    <t>2058400056</t>
  </si>
  <si>
    <t>5964147155</t>
  </si>
  <si>
    <t>Nástupištní díly dlažební deska VLsVP 99,7x94,7x8 s přerušením</t>
  </si>
  <si>
    <t>-1084745639</t>
  </si>
  <si>
    <t>5964147150</t>
  </si>
  <si>
    <t>Nástupištní díly dlažební deska VLsVP 99,7x94,7x8</t>
  </si>
  <si>
    <t>1317763103</t>
  </si>
  <si>
    <t>5964161000.R</t>
  </si>
  <si>
    <t xml:space="preserve">Cementové malta MC 10 </t>
  </si>
  <si>
    <t>134523786</t>
  </si>
  <si>
    <t>Beton lehce zhutnitelný C 12/15;X0 F5 2 080 2 517</t>
  </si>
  <si>
    <t>142*0,01*1</t>
  </si>
  <si>
    <t>5964161015</t>
  </si>
  <si>
    <t>Beton C 20/25 nXC3</t>
  </si>
  <si>
    <t>-2076528052</t>
  </si>
  <si>
    <t>Beton lehce zhutnitelný C 20/25;XC2 vyhovuje i XC1 F5 2 365 2 862</t>
  </si>
  <si>
    <t>Betonový základ pro nástupištní prefabrikáty</t>
  </si>
  <si>
    <t>(140*1+2)*0,150</t>
  </si>
  <si>
    <t>výplň výtutí</t>
  </si>
  <si>
    <t>142*0.1*0.1*0.1</t>
  </si>
  <si>
    <t>obetonování obrubníků (základ 0,3x0,15 a obetonování)</t>
  </si>
  <si>
    <t>0,055*175</t>
  </si>
  <si>
    <t>Základ pro zábradlí</t>
  </si>
  <si>
    <t>2*0.3*0.3*0.8</t>
  </si>
  <si>
    <t>5955101030</t>
  </si>
  <si>
    <t>Kamenivo drcené drť frakce 8/16</t>
  </si>
  <si>
    <t>-187053900</t>
  </si>
  <si>
    <t>přístupové cesty</t>
  </si>
  <si>
    <t>(48,690-15)*0,15*1,5</t>
  </si>
  <si>
    <t>nástupiště</t>
  </si>
  <si>
    <t>140*2,25*0,15*1,5</t>
  </si>
  <si>
    <t>Přístup SSZT</t>
  </si>
  <si>
    <t>(0.6*6+2.5*1.5)*0.15</t>
  </si>
  <si>
    <t>5955101025</t>
  </si>
  <si>
    <t>Kamenivo drcené drť frakce 4/8</t>
  </si>
  <si>
    <t>896945029</t>
  </si>
  <si>
    <t>přístupy</t>
  </si>
  <si>
    <t>(48,690+15)*0,04*1,5</t>
  </si>
  <si>
    <t>140*2,25*0,04*1,5</t>
  </si>
  <si>
    <t>SSZT</t>
  </si>
  <si>
    <t>5964151005</t>
  </si>
  <si>
    <t>Dlažba zámková hladká kostka 20X20 a půlky</t>
  </si>
  <si>
    <t>284079516</t>
  </si>
  <si>
    <t>Dlažba zámková hladká kostka</t>
  </si>
  <si>
    <t xml:space="preserve">podél VLsVP </t>
  </si>
  <si>
    <t>140*1,3</t>
  </si>
  <si>
    <t>signální pás</t>
  </si>
  <si>
    <t>-3</t>
  </si>
  <si>
    <t>5964151030</t>
  </si>
  <si>
    <t>Dlažba zámková pro nevidomé kostka</t>
  </si>
  <si>
    <t>-620094021</t>
  </si>
  <si>
    <t>5963157005</t>
  </si>
  <si>
    <t>Nátěr hmota nátěrová syntetická základní</t>
  </si>
  <si>
    <t>litr</t>
  </si>
  <si>
    <t>975350022</t>
  </si>
  <si>
    <t>9902100100</t>
  </si>
  <si>
    <t>Doprava obousměrná (např. dodávek z vlastních zásob zhotovitele nebo objednatele nebo výzisku) mechanizací o nosnosti přes 3,5 t sypanin (kameniva, písku, suti, dlažebních kostek, atd.) do 10 km - dovoz betonu</t>
  </si>
  <si>
    <t>2093053104</t>
  </si>
  <si>
    <t>Doprava obousměrná (např. dodávek z vlastních zásob zhotovitele nebo objednatele nebo výzisku) mechanizací o nosnosti přes 3,5 t sypanin (kameniva, písku, suti, dlažebních kostek, atd.) do 10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</si>
  <si>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31,211*2,2</t>
  </si>
  <si>
    <t>1,420*2,2</t>
  </si>
  <si>
    <t>-1864315212</t>
  </si>
  <si>
    <t>175*1,5</t>
  </si>
  <si>
    <t>9902300100</t>
  </si>
  <si>
    <t>Doprava jednosměrná (např. nakupovaného materiálu) mechanizací o nosnosti přes 3,5 t sypanin - KAMENIVA  do 10 km</t>
  </si>
  <si>
    <t>-857275482</t>
  </si>
  <si>
    <t>Doprava jednosměrná (např. nakupovaného materiálu) mechanizací o nosnosti přes 3,5 t sypanin (kameniva, písku, suti, dlažebních kostek, atd.) do 10 km Poznámka: 1. Ceny jsou určeny pro dopravu silničními i kolejovými vozidly.2.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</si>
  <si>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79,558</t>
  </si>
  <si>
    <t>23,824</t>
  </si>
  <si>
    <t>9902400600</t>
  </si>
  <si>
    <t>Doprava jednosměrná (např. nakupovaného materiálu) mechanizací o nosnosti přes 3,5 t objemnějšího kusového materiálu prefabrikátů do 80 km  - Doloplazy</t>
  </si>
  <si>
    <t>2067143902</t>
  </si>
  <si>
    <t>Doprava jednosměrná (např. nakupovaného materiálu) mechanizací o nosnosti přes 3,5 t objemnějšího kusového materiálu (prefabrikátů, stožárů, výhybek, rozvaděčů, vybouraných hmot atd.) do 80 km Poznámka: 1. Ceny jsou určeny pro dopravu silničními i kolejovými vozidly.2.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</si>
  <si>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69*1,432</t>
  </si>
  <si>
    <t>H130 L+P</t>
  </si>
  <si>
    <t>0,179*140</t>
  </si>
  <si>
    <t>dlažba na nástupiště</t>
  </si>
  <si>
    <t>(179+3)*0,145</t>
  </si>
  <si>
    <t>-638871221</t>
  </si>
  <si>
    <t>SO 01.2.2 - zast. Vésky - nástupiště - ÚRS</t>
  </si>
  <si>
    <t xml:space="preserve">    3 - Svislé a kompletní konstrukce</t>
  </si>
  <si>
    <t xml:space="preserve">    5 - Komunikace pozemní</t>
  </si>
  <si>
    <t xml:space="preserve">    9 - Ostatní konstrukce a práce, bourání</t>
  </si>
  <si>
    <t>Svislé a kompletní konstrukce</t>
  </si>
  <si>
    <t>348942131</t>
  </si>
  <si>
    <t>Zábradlí ocelové osazené do bloků z betonu ze dvou vodorovných trubek</t>
  </si>
  <si>
    <t>CS ÚRS 2021 01</t>
  </si>
  <si>
    <t>276306609</t>
  </si>
  <si>
    <t>Zábradlí ocelové přímé nebo v oblouku výšky 1,1 m  ze sloupků z válcovaných tyčí I č.10-12 s osazením do bloků z betonu prostého rozměru 200x200x500 mm ze dvou vodorovných trubek průměru 51 mm</t>
  </si>
  <si>
    <t>Komunikace pozemní</t>
  </si>
  <si>
    <t>Ostatní konstrukce a práce, bourání</t>
  </si>
  <si>
    <t>911121111</t>
  </si>
  <si>
    <t>Montáž zábradlí ocelového přichyceného vruty do betonového podkladu</t>
  </si>
  <si>
    <t>-936586427</t>
  </si>
  <si>
    <t>Montáž zábradlí ocelového  přichyceného vruty do betonového podkladu</t>
  </si>
  <si>
    <t>966005211</t>
  </si>
  <si>
    <t>Rozebrání a odstranění silničního zábradlí se sloupky osazenými do říms nebo krycích desek</t>
  </si>
  <si>
    <t>627868209</t>
  </si>
  <si>
    <t>Rozebrání a odstranění silničního zábradlí a ocelových svodidel s přemístěním hmot na skládku na vzdálenost do 10 m nebo s naložením na dopravní prostředek, se zásypem jam po odstraněných sloupcích a s jeho zhutněním silničního zábradlí se sloupky osazenými do říms nebo krycích desek</t>
  </si>
  <si>
    <t>SO 01.3.1 - zast. Vésky - Oprava osvětlení - SÚOŽI</t>
  </si>
  <si>
    <t>PSV - Práce a dodávky PSV</t>
  </si>
  <si>
    <t xml:space="preserve">    741 - Elektroinstalace - silnoproud</t>
  </si>
  <si>
    <t>PSV</t>
  </si>
  <si>
    <t>Práce a dodávky PSV</t>
  </si>
  <si>
    <t>741</t>
  </si>
  <si>
    <t>Elektroinstalace - silnoproud</t>
  </si>
  <si>
    <t>7493100640</t>
  </si>
  <si>
    <t>Venkovní osvětlení Svítidla pro železnici LED svítidlo o příkonu do 25 W určené pro osvětlení venkovních prostor veřejnosti přístupných (nástupiště, přechody kolejiště) na ŽDC.</t>
  </si>
  <si>
    <t>1057449668</t>
  </si>
  <si>
    <t>Poznámka k položce:_x000D_
Svítidlo opatřeno difuzorem z plochého tvrzeného skla s minimální pevností IK 6 a vyšší; teplotní ochrana svítidla (LED modulu i předřadníku); chlazení zajištěno pasivními chladiči;  tělo (horní, dolní kryt, příruba….) svítidlo vyrobené z tepelně vodivého</t>
  </si>
  <si>
    <t>7492501930</t>
  </si>
  <si>
    <t>Kabely, vodiče, šňůry Cu - nn Kabel silový 4 a 5-žílový Cu, plastová izolace CYKY 4J6 (4Bx6)</t>
  </si>
  <si>
    <t>-1498807456</t>
  </si>
  <si>
    <t>Poznámka k položce:_x000D_
CYKY- O 4x6</t>
  </si>
  <si>
    <t>7593500606</t>
  </si>
  <si>
    <t>Trasy kabelového vedení Kabelové krycí desky a pásy Fólie výstražná červená š. 20cm (HM0673909992020)</t>
  </si>
  <si>
    <t>1259105266</t>
  </si>
  <si>
    <t>7491100200</t>
  </si>
  <si>
    <t>Trubková vedení Ohebné elektroinstalační trubky KOPOFLEX  63 rudá</t>
  </si>
  <si>
    <t>391116363</t>
  </si>
  <si>
    <t>7491600010</t>
  </si>
  <si>
    <t>Uzemnění Vnitřní Uzemňovací vedení na povrchu, kruhovým vodičem FeZn do D=10 mm</t>
  </si>
  <si>
    <t>-568671385</t>
  </si>
  <si>
    <t>7491151020</t>
  </si>
  <si>
    <t>Montáž trubek ohebných elektroinstalačních vlnitých pancéřových hadic z PVC uložených volně, pod nebo na omítku, na rošt, na stožár apod. průměru do 63 mm</t>
  </si>
  <si>
    <t>-267170778</t>
  </si>
  <si>
    <t>Montáž trubek ohebných elektroinstalačních vlnitých pancéřových hadic z PVC uložených volně, pod nebo na omítku, na rošt, na stožár apod. průměru do 63 mm - včetně naznačení trasy, rozměření, řezání trubek, kladení, osazení, zajištění a upevnění</t>
  </si>
  <si>
    <t>7491652010</t>
  </si>
  <si>
    <t>Montáž vnějšího uzemnění uzemňovacích vodičů v zemi z pozinkované oceli (FeZn) do 120 mm2</t>
  </si>
  <si>
    <t>-156021698</t>
  </si>
  <si>
    <t>Montáž vnějšího uzemnění uzemňovacích vodičů v zemi z pozinkované oceli (FeZn) do 120 mm2 - uzemňovacího vedení v zemní kynetě, případně v chráničce odvinutí vodiče ze svitku a oddělení příslušné délky, tvarování pásku, spojování. Neobsahuje výkop a zához kabelové kynety a chráničku</t>
  </si>
  <si>
    <t>7491654012</t>
  </si>
  <si>
    <t>Montáž svorek spojovacích se 3 a více šrouby (typ ST, SJ, SK, SZ, SR01, 02, aj.)</t>
  </si>
  <si>
    <t>-1130089464</t>
  </si>
  <si>
    <t>7492554010</t>
  </si>
  <si>
    <t>Montáž kabelů 4- a 5-žílových Cu do 16 mm2</t>
  </si>
  <si>
    <t>1276899738</t>
  </si>
  <si>
    <t>Montáž kabelů 4- a 5-žílových Cu do 16 mm2 - uložení do země, chráničky, na rošty, pod omítku apod.</t>
  </si>
  <si>
    <t>7492751022</t>
  </si>
  <si>
    <t>Montáž ukončení kabelů nn v rozvaděči nebo na přístroji izolovaných s označením 2 - 5-ti žílových do 25 mm2</t>
  </si>
  <si>
    <t>1996856392</t>
  </si>
  <si>
    <t>Montáž ukončení kabelů nn v rozvaděči nebo na přístroji izolovaných s označením 2 - 5-ti žílových do 25 mm2 - montáž kabelové koncovky nebo záklopky včetně odizolování pláště a izolace žil kabelu, ukončení žil v rozvaděči, upevnění kabelových ok, roz. trubice, zakončení stínění apod.</t>
  </si>
  <si>
    <t>7492752010</t>
  </si>
  <si>
    <t>Montáž ukončení kabelů nn kabelovou spojkou 3/4/5 - žílové kabely s plastovou izolací do 16 mm2</t>
  </si>
  <si>
    <t>1204443228</t>
  </si>
  <si>
    <t>Montáž ukončení kabelů nn kabelovou spojkou 3/4/5 - žílové kabely s plastovou izolací do 16 mm2 - včetně odizolování pláště a izolace žil kabelu, včetně ukončení žil a stínění - oko</t>
  </si>
  <si>
    <t>Poznámka k položce:_x000D_
včetně materiáálu</t>
  </si>
  <si>
    <t>7493151010</t>
  </si>
  <si>
    <t>Montáž osvětlovacích stožárů včetně výstroje sklopných výšky do 12 m</t>
  </si>
  <si>
    <t>1994993539</t>
  </si>
  <si>
    <t>Montáž osvětlovacích stožárů včetně výstroje sklopných výšky do 12 m - včetně připojovací svorkovnice pro 2x svítidla, kabelového vedení ke svítidlům a veškerého příslušenství. Neobsahuje základovou konstrukci a montáž svítidla</t>
  </si>
  <si>
    <t>7493152530</t>
  </si>
  <si>
    <t>Montáž svítidla pro železnici na sklopný stožár</t>
  </si>
  <si>
    <t>1098817185</t>
  </si>
  <si>
    <t>Montáž svítidla pro železnici na sklopný stožár - kompletace a montáž včetně "superlife" světelného zdroje, elektronického předřadníku a připojení kabelu</t>
  </si>
  <si>
    <t>7493171010</t>
  </si>
  <si>
    <t>Demontáž osvětlovacích stožárů výšky do 6 m</t>
  </si>
  <si>
    <t>472894615</t>
  </si>
  <si>
    <t>Demontáž osvětlovacích stožárů výšky do 6 m - včetně veškeré elektrovýzbroje (svítidla, kabely, rozvodnice)</t>
  </si>
  <si>
    <t>7493174015</t>
  </si>
  <si>
    <t>Demontáž svítidel z osvětlovacího stožáru, osvětlovací věže nebo brány trakčního vedení</t>
  </si>
  <si>
    <t>-1644799636</t>
  </si>
  <si>
    <t>7593505150</t>
  </si>
  <si>
    <t>Pokládka výstražné fólie do výkopu</t>
  </si>
  <si>
    <t>-496418677</t>
  </si>
  <si>
    <t>7491601340</t>
  </si>
  <si>
    <t>Uzemnění Hromosvodné vedení Svorka SK</t>
  </si>
  <si>
    <t>1688553521</t>
  </si>
  <si>
    <t>7498150515</t>
  </si>
  <si>
    <t>Vyhotovení výchozí revizní zprávy pro opravné práce pro objem investičních nákladů přes 100 000 do 500 000 Kč</t>
  </si>
  <si>
    <t>1909327092</t>
  </si>
  <si>
    <t>Vyhotovení výchozí revizní zprávy pro opravné práce pro objem investičních nákladů přes 100 000 do 500 000 Kč - celková prohlídka zařízení provozního souboru nebo stavebního objektu včetně měření, zkoušek zařízení tohoto provozního souboru nebo stavebního objektu revizním technikem na zařízení podle požadavku ČSN, včetně hodnocení a vyhotovení celkové revizní zprávy</t>
  </si>
  <si>
    <t>7498151015</t>
  </si>
  <si>
    <t>Provedení technické prohlídky a zkoušky na silnoproudém zařízení, zařízení TV, zařízení NS, transformoven, EPZ pro opravné práce pro objem investičních nákladů přes 100 000 do 500 000 Kč</t>
  </si>
  <si>
    <t>10420981</t>
  </si>
  <si>
    <t>Provedení technické prohlídky a zkoušky na silnoproudém zařízení, zařízení TV, zařízení NS, transformoven, EPZ pro opravné práce pro objem investičních nákladů přes 100 000 do 500 000 Kč - celková prohlídka zařízení provozního souboru nebo stavebního objektu včetně měření, zařízení tohoto provozního souboru nebo stavebního objektu právnickou osobou na zařízení podle požadavku ČSN, včetně hodnocení a vyhotovení protokolu</t>
  </si>
  <si>
    <t>7498451010</t>
  </si>
  <si>
    <t>Měření zemničů zemních odporů - zemniče prvního nebo samostatného</t>
  </si>
  <si>
    <t>1835314552</t>
  </si>
  <si>
    <t>Měření zemničů zemních odporů - zemniče prvního nebo samostatného - včetně vyhotovení protokolu</t>
  </si>
  <si>
    <t>7498457010</t>
  </si>
  <si>
    <t>Měření intenzity osvětlení instalovaného v rozsahu 1 000 m2 zjišťované plochy</t>
  </si>
  <si>
    <t>266141307</t>
  </si>
  <si>
    <t>Měření intenzity osvětlení instalovaného v rozsahu 1 000 m2 zjišťované plochy - měření intenzity umělého osvětlení v rozsahu tohoto SO dle ČSN EN 12464-1/2 včetně vyhotovení protokolu</t>
  </si>
  <si>
    <t>7499151010</t>
  </si>
  <si>
    <t>Dokončovací práce na elektrickém zařízení</t>
  </si>
  <si>
    <t>hod</t>
  </si>
  <si>
    <t>676623117</t>
  </si>
  <si>
    <t>Dokončovací práce na elektrickém zařízení - uvádění zařízení do provozu, drobné montážní práce v rozvaděčích, koordinaci se zhotoviteli souvisejících zařízení apod.</t>
  </si>
  <si>
    <t>7499151020</t>
  </si>
  <si>
    <t>Dokončovací práce úprava zapojení stávajících kabelových skříní/rozvaděčů</t>
  </si>
  <si>
    <t>496001744</t>
  </si>
  <si>
    <t>Dokončovací práce úprava zapojení stávajících kabelových skříní/rozvaděčů - provedení provizorních úprav zapojení stávajících kabelových skříní nebo rozvaděčů v průběhu výstavby (pro montáž nových i provizorních kabelů, drobné úpravy výstroje apod.) mechanizmy</t>
  </si>
  <si>
    <t>9901000500</t>
  </si>
  <si>
    <t>Doprava obousměrná (např. dodávek z vlastních zásob zhotovitele nebo objednatele nebo výzisku) mechanizací o nosnosti do 3,5 t elektrosoučástek, montážního materiálu, kameniva, písku, dlažebních kostek, suti, atd. do 60 km</t>
  </si>
  <si>
    <t>1384961549</t>
  </si>
  <si>
    <t>Doprava obousměrná (např. dodávek z vlastních zásob zhotovitele nebo objednatele nebo výzisku) mechanizací o nosnosti do 3,5 t elektrosoučástek, montážního materiálu, kameniva, písku, dlažebních kostek, suti, atd. do 60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</si>
  <si>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-683951592</t>
  </si>
  <si>
    <t>9902900400</t>
  </si>
  <si>
    <t>Složení objemnějšího kusového materiálu, vybouraných hmot</t>
  </si>
  <si>
    <t>277288174</t>
  </si>
  <si>
    <t>Složení objemnějšího kusového materiálu, vybouraných hmot    Poznámka: 1. Ceny jsou určeny pro skládání materiálu z vlastních zásob objednatele.</t>
  </si>
  <si>
    <t>-614105835</t>
  </si>
  <si>
    <t>SO 01.3.2 - zast. Vésky - Oprava osvětlení - ÚRS</t>
  </si>
  <si>
    <t>M - Práce a dodávky M</t>
  </si>
  <si>
    <t xml:space="preserve">    46-M - Zemní práce při extr.mont.pracích</t>
  </si>
  <si>
    <t>Práce a dodávky M</t>
  </si>
  <si>
    <t>46-M</t>
  </si>
  <si>
    <t>Zemní práce při extr.mont.pracích</t>
  </si>
  <si>
    <t>460131113</t>
  </si>
  <si>
    <t>Hloubení nezapažených jam při elektromontážích ručně v hornině tř I skupiny 3</t>
  </si>
  <si>
    <t>922558859</t>
  </si>
  <si>
    <t>Hloubení nezapažených jam ručně včetně urovnání dna s přemístěním výkopku do vzdálenosti 3 m od okraje jámy nebo s naložením na dopravní prostředek v hornině třídy těžitelnosti I skupiny 3</t>
  </si>
  <si>
    <t>460161162</t>
  </si>
  <si>
    <t>Hloubení kabelových rýh ručně š 35 cm hl 70 cm v hornině tř I skupiny 3</t>
  </si>
  <si>
    <t>-1239090187</t>
  </si>
  <si>
    <t>Hloubení zapažených i nezapažených kabelových rýh ručně včetně urovnání dna s přemístěním výkopku do vzdálenosti 3 m od okraje jámy nebo s naložením na dopravní prostředek šířky 35 cm hloubky 70 cm v hornině třídy těžitelnosti I skupiny 3</t>
  </si>
  <si>
    <t>460391123</t>
  </si>
  <si>
    <t>Zásyp jam při elektromontážích ručně se zhutněním z hornin třídy I skupiny 3</t>
  </si>
  <si>
    <t>1885014237</t>
  </si>
  <si>
    <t>Zásyp jam ručně s uložením výkopku ve vrstvách a úpravou povrchu s přemístění sypaniny ze vzdálenosti do 10 m se zhutněním z horniny třídy těžitelnosti I skupiny 3</t>
  </si>
  <si>
    <t>460431172</t>
  </si>
  <si>
    <t>Zásyp kabelových rýh ručně se zhutněním š 35 cm hl 70 cm z horniny tř I skupiny 3</t>
  </si>
  <si>
    <t>-1431045545</t>
  </si>
  <si>
    <t>Zásyp kabelových rýh ručně s přemístění sypaniny ze vzdálenosti do 10 m, s uložením výkopku ve vrstvách včetně zhutnění a úpravy povrchu šířky 35 cm hloubky 70 cm z horniny třídy těžitelnosti I skupiny 3</t>
  </si>
  <si>
    <t>58932563</t>
  </si>
  <si>
    <t>beton C 16/20 X0,XC1 kamenivo frakce 0/8</t>
  </si>
  <si>
    <t>128</t>
  </si>
  <si>
    <t>1260197625</t>
  </si>
  <si>
    <t>SO 01.4 - zast. Vésky - orientační systém</t>
  </si>
  <si>
    <t xml:space="preserve">    998 - Přesun hmot</t>
  </si>
  <si>
    <t>122151101</t>
  </si>
  <si>
    <t>Odkopávky a prokopávky nezapažené v hornině třídy těžitelnosti I, skupiny 1 a 2 objem do 20 m3 strojně</t>
  </si>
  <si>
    <t>1213217092</t>
  </si>
  <si>
    <t>Odkopávky a prokopávky nezapažené strojně v hornině třídy těžitelnosti I skupiny 1 a 2 do 20 m3</t>
  </si>
  <si>
    <t>131113101</t>
  </si>
  <si>
    <t>Hloubení jam v soudržných horninách třídy těžitelnosti I, skupiny 1 a 2 ručně</t>
  </si>
  <si>
    <t>394404182</t>
  </si>
  <si>
    <t>Hloubení jam ručně zapažených i nezapažených s urovnáním dna do předepsaného profilu a spádu v hornině třídy těžitelnosti I skupiny 1 a 2 soudržných</t>
  </si>
  <si>
    <t>4*0,5*0,5*1</t>
  </si>
  <si>
    <t>2*0,3*0,3*0,9</t>
  </si>
  <si>
    <t>162751117</t>
  </si>
  <si>
    <t>Vodorovné přemístění do 10000 m výkopku/sypaniny z horniny třídy těžitelnosti I, skupiny 1 až 3</t>
  </si>
  <si>
    <t>-2111164300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</si>
  <si>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</si>
  <si>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1,081*2 "Přepočtené koeficientem množství</t>
  </si>
  <si>
    <t>171201221</t>
  </si>
  <si>
    <t>Poplatek za uložení na skládce (skládkovné) zeminy a kamení kód odpadu 17 05 04</t>
  </si>
  <si>
    <t>-1652356767</t>
  </si>
  <si>
    <t>Poplatek za uložení stavebního odpadu na skládce (skládkovné) zeminy a kamení zatříděného do Katalogu odpadů pod kódem 17 05 04</t>
  </si>
  <si>
    <t>2,162*1,5</t>
  </si>
  <si>
    <t>171251201</t>
  </si>
  <si>
    <t>Uložení sypaniny na skládky nebo meziskládky</t>
  </si>
  <si>
    <t>1298852537</t>
  </si>
  <si>
    <t>Uložení sypaniny na skládky nebo meziskládky bez hutnění s upravením uložené sypaniny do předepsaného tvaru</t>
  </si>
  <si>
    <t>338171113</t>
  </si>
  <si>
    <t>Osazování sloupků a vzpěr plotových ocelových v do 2,00 m se zabetonováním</t>
  </si>
  <si>
    <t>-1689253032</t>
  </si>
  <si>
    <t>Montáž sloupků a vzpěr plotových ocelových trubkových nebo profilovaných výšky do 2,00 m se zabetonováním do 0,08 m3 do připravených jamek</t>
  </si>
  <si>
    <t>zákaz vstupu</t>
  </si>
  <si>
    <t>55342180</t>
  </si>
  <si>
    <t>plotový profilovaný sloupek D 40-50mm dl 1,5-2,0m pro svařované pletivo v návinu povrchová úprava Pz a komaxit</t>
  </si>
  <si>
    <t>1771900286</t>
  </si>
  <si>
    <t>338171123</t>
  </si>
  <si>
    <t>Osazování sloupků a vzpěr plotových ocelových v do 2,60 m se zabetonováním</t>
  </si>
  <si>
    <t>CS ÚRS 2020 01</t>
  </si>
  <si>
    <t>481555182</t>
  </si>
  <si>
    <t>Montáž sloupků a vzpěr plotových ocelových trubkových nebo profilovaných výšky do 2,60 m se zabetonováním do 0,08 m3 do připravených jamek</t>
  </si>
  <si>
    <t>tabule s názvem zastávky</t>
  </si>
  <si>
    <t>2*2</t>
  </si>
  <si>
    <t>55342186</t>
  </si>
  <si>
    <t>plotový profilovaný sloupek D 60-70mm dl 3,0-3,5m pro svařované pletivo v návinu povrchová úprava Pz a komaxit</t>
  </si>
  <si>
    <t>-1202282483</t>
  </si>
  <si>
    <t>926931311</t>
  </si>
  <si>
    <t>Osazení staniční tabule na sloupku jednoduchém</t>
  </si>
  <si>
    <t>-1575949496</t>
  </si>
  <si>
    <t>Osazení staniční tabule  na sloupku jednoduchém</t>
  </si>
  <si>
    <t>40412011.1</t>
  </si>
  <si>
    <t>tabule - zákaz vstupu</t>
  </si>
  <si>
    <t>-1627329255</t>
  </si>
  <si>
    <t>tabule - zákaz vstupu   dle TNŽ 736390 v souladu se směrnicí SŽ SM č.118</t>
  </si>
  <si>
    <t>926931313</t>
  </si>
  <si>
    <t>Osazení staniční tabule na sloupu</t>
  </si>
  <si>
    <t>36616297</t>
  </si>
  <si>
    <t>Osazení staniční tabule  na sloupku veřejného osvětlení nebo trolejového vedení</t>
  </si>
  <si>
    <t>označení sektorů</t>
  </si>
  <si>
    <t>40413691.1</t>
  </si>
  <si>
    <t>-906294698</t>
  </si>
  <si>
    <t>označení sektorů (oboustarnné) dle TNŽ 736390 v souladu se směrnicí SŽ SM č.118
- včetně montážních prvků</t>
  </si>
  <si>
    <t>označení sektorů-A/A,A/B,B/C,C/C</t>
  </si>
  <si>
    <t>926931321</t>
  </si>
  <si>
    <t>Osazení staniční tabule na sloupku dvojitém</t>
  </si>
  <si>
    <t>1383008191</t>
  </si>
  <si>
    <t>Osazení staniční tabule  na sloupku dvojitém</t>
  </si>
  <si>
    <t>40445646.1</t>
  </si>
  <si>
    <t>informativní značky jiné s názvem zastávky</t>
  </si>
  <si>
    <t>-1074624535</t>
  </si>
  <si>
    <t>informativní značky jiné s názvem zastávky  dle TNŽ 736390 v souladu se směrnicí SŽ SM č.118
- předvjezdové tabule 2x
- tabule na nástupišti 2x</t>
  </si>
  <si>
    <t>998</t>
  </si>
  <si>
    <t>Přesun hmot</t>
  </si>
  <si>
    <t>998243011</t>
  </si>
  <si>
    <t>Přesun hmot pro železniční svršek městských drah</t>
  </si>
  <si>
    <t>201459511</t>
  </si>
  <si>
    <t>Přesun hmot pro svršek kolejí nebo kolejišť pro tramvaj kromě metra  jakéhokoliv rozsahu dopravní vzdálenost do 1 000 m</t>
  </si>
  <si>
    <t>SO 02.1 - zast. Popovice - kolej</t>
  </si>
  <si>
    <t xml:space="preserve">      gpk - úprava GPK</t>
  </si>
  <si>
    <t>473050791</t>
  </si>
  <si>
    <t>-1398213941</t>
  </si>
  <si>
    <t>0,5*0,5*60+2*1*1*1</t>
  </si>
  <si>
    <t>-129320425</t>
  </si>
  <si>
    <t>5,00*140</t>
  </si>
  <si>
    <t>531744341</t>
  </si>
  <si>
    <t>-425943424</t>
  </si>
  <si>
    <t>1019167862</t>
  </si>
  <si>
    <t>569196372</t>
  </si>
  <si>
    <t>500</t>
  </si>
  <si>
    <t>800</t>
  </si>
  <si>
    <t>-588960032</t>
  </si>
  <si>
    <t>91,224/1,7</t>
  </si>
  <si>
    <t>5905115010</t>
  </si>
  <si>
    <t>Příplatek za úpravu nadvýšení KL v oblouku o malém poloměru</t>
  </si>
  <si>
    <t>547425550</t>
  </si>
  <si>
    <t>Příplatek za úpravu nadvýšení KL v oblouku o malém poloměru. Poznámka: 1. V cenách jsou započteny náklady na úpravu nadvýšení KL ručně. 2. V cenách nejsou obsaženy náklady na doplnění a zřízení nadvýšení z vozů a na dodávku kameniva.</t>
  </si>
  <si>
    <t>1836723840</t>
  </si>
  <si>
    <t>-811624965</t>
  </si>
  <si>
    <t>2070483546</t>
  </si>
  <si>
    <t>(2.082)*10*1,6</t>
  </si>
  <si>
    <t>121,152</t>
  </si>
  <si>
    <t>-2132677669</t>
  </si>
  <si>
    <t>-519576262</t>
  </si>
  <si>
    <t>3*1*1*0,2</t>
  </si>
  <si>
    <t>1607415933</t>
  </si>
  <si>
    <t>-1093259527</t>
  </si>
  <si>
    <t>589015</t>
  </si>
  <si>
    <t>Kanalizační díly plastové Záslepka potrubí</t>
  </si>
  <si>
    <t>1631578650</t>
  </si>
  <si>
    <t>-1964356647</t>
  </si>
  <si>
    <t>2 *60</t>
  </si>
  <si>
    <t>-2065063908</t>
  </si>
  <si>
    <t>333*1,5</t>
  </si>
  <si>
    <t>91780399</t>
  </si>
  <si>
    <t>fr. 32/63</t>
  </si>
  <si>
    <t>600</t>
  </si>
  <si>
    <t>fr. 0/32</t>
  </si>
  <si>
    <t>182,912</t>
  </si>
  <si>
    <t>787409379</t>
  </si>
  <si>
    <t>SO 02.2.1 - zast. Popovice - nástupiště - SÚOŽI</t>
  </si>
  <si>
    <t>-736905534</t>
  </si>
  <si>
    <t>1,4*140</t>
  </si>
  <si>
    <t>150*1.5</t>
  </si>
  <si>
    <t>10*4</t>
  </si>
  <si>
    <t>20*4</t>
  </si>
  <si>
    <t>5914045040</t>
  </si>
  <si>
    <t>Výměna dílů krytých odvodňovacích zařízení svodné šachty</t>
  </si>
  <si>
    <t>-121838381</t>
  </si>
  <si>
    <t>Výměna dílů krytých odvodňovacích zařízení svodné šachty. Poznámka: 1. V cenách jsou započteny náklady na demontáž, výměnu, montáž dílů, včetně obsypání a zasypání zařízení propustným materiálem podle vzorového listu a rozprostření výzisku na terén nebo naložení na dopravní prostředek. 2. V cenách nejsou obsaženy náklady na provedení výkopku, ruční dočištění a dodávku materiálu.</t>
  </si>
  <si>
    <t>165*0,3*8</t>
  </si>
  <si>
    <t>5914120070</t>
  </si>
  <si>
    <t>Demontáž nástupiště úrovňového Sudop K (KD,KS) 150</t>
  </si>
  <si>
    <t>924683053</t>
  </si>
  <si>
    <t>Demontáž nástupiště úrovňového Sudop K (KD,KS) 150. Poznámka: 1. V cenách jsou započteny náklady na snesení dílů i zásypu a jejich uložení na plochu nebo naložení na dopravní prostředek a uložení na úložišti.</t>
  </si>
  <si>
    <t>Zřízení desky betonové s vrstvou tloušťky  15 cm</t>
  </si>
  <si>
    <t>221827580</t>
  </si>
  <si>
    <t>Zřízení desky betonové s vrstvami tloušťky do 15 cm. Poznámka: 1. V cenách jsou započteny náklady na zřízení tuhé vyztužené vozovky s cementobetonovým krytem. 2. V cenách nejsou obsaženy náklady na dodávku materiálu.</t>
  </si>
  <si>
    <t>0.95*140</t>
  </si>
  <si>
    <t>1.3*140</t>
  </si>
  <si>
    <t>42,4</t>
  </si>
  <si>
    <t xml:space="preserve">L130/2 </t>
  </si>
  <si>
    <t>-1837676601</t>
  </si>
  <si>
    <t>1812312206</t>
  </si>
  <si>
    <t>-1044287774</t>
  </si>
  <si>
    <t>2137889770</t>
  </si>
  <si>
    <t>81652344</t>
  </si>
  <si>
    <t>-1129192864</t>
  </si>
  <si>
    <t>-1639995182</t>
  </si>
  <si>
    <t>112013428</t>
  </si>
  <si>
    <t>výplň H130</t>
  </si>
  <si>
    <t>obetonování obrubníků (základ 0,3x0,1 a obetonování)</t>
  </si>
  <si>
    <t>0,055*177</t>
  </si>
  <si>
    <t>4*0.8*0.3*0.3</t>
  </si>
  <si>
    <t>-680131801</t>
  </si>
  <si>
    <t>42,4*0,15*1,5</t>
  </si>
  <si>
    <t>-1554512684</t>
  </si>
  <si>
    <t>42,4*0,04*1,5</t>
  </si>
  <si>
    <t>159350936</t>
  </si>
  <si>
    <t>- (2*1,04)</t>
  </si>
  <si>
    <t>-1499206814</t>
  </si>
  <si>
    <t>5964105005</t>
  </si>
  <si>
    <t>Díly pro odvodnění betonové skruž šachtová 1000x500</t>
  </si>
  <si>
    <t>493555698</t>
  </si>
  <si>
    <t>9901000100</t>
  </si>
  <si>
    <t>Doprava obousměrná (např. dodávek z vlastních zásob zhotovitele nebo objednatele nebo výzisku) mechanizací o nosnosti do 3,5 t elektrosoučástek, montážního materiálu, kameniva, písku, dlažebních kostek, suti, atd. do 10 km</t>
  </si>
  <si>
    <t>-862492121</t>
  </si>
  <si>
    <t>Doprava obousměrná (např. dodávek z vlastních zásob zhotovitele nebo objednatele nebo výzisku) mechanizací o nosnosti do 3,5 t elektrosoučástek, montážního materiálu, kameniva, písku, dlažebních kostek, suti, atd. do 10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</si>
  <si>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9902100100.1</t>
  </si>
  <si>
    <t>-654279530</t>
  </si>
  <si>
    <t>31,465*2,2</t>
  </si>
  <si>
    <t>981046919</t>
  </si>
  <si>
    <t>165*1.5</t>
  </si>
  <si>
    <t>9902300100.1</t>
  </si>
  <si>
    <t>1833461126</t>
  </si>
  <si>
    <t>80,415</t>
  </si>
  <si>
    <t>21,444</t>
  </si>
  <si>
    <t>9902400600.1</t>
  </si>
  <si>
    <t>340276763</t>
  </si>
  <si>
    <t>2*1,134</t>
  </si>
  <si>
    <t>-1736953475</t>
  </si>
  <si>
    <t>247,5</t>
  </si>
  <si>
    <t>SO 02.2.2 - zast. Popovice - nástupiště - ÚRS</t>
  </si>
  <si>
    <t>297515921</t>
  </si>
  <si>
    <t>680898202</t>
  </si>
  <si>
    <t>1582494597</t>
  </si>
  <si>
    <t>SO 02.3.1 - zast. Popovice - Oprava osvětlení - SÚOŽI</t>
  </si>
  <si>
    <t>-1668338630</t>
  </si>
  <si>
    <t>7491600020</t>
  </si>
  <si>
    <t>Uzemnění Vnitřní Uzemňovací vedení na povrchu, páskem FeZn do 120 mm2</t>
  </si>
  <si>
    <t>1200530328</t>
  </si>
  <si>
    <t>1071548603</t>
  </si>
  <si>
    <t>SO 02.3.2 - zast. Popovice - Oprava osvětlení - ÚRS</t>
  </si>
  <si>
    <t>SO 02.4 - zast. Popovice - orientační systém ÚRS</t>
  </si>
  <si>
    <t>-948067773</t>
  </si>
  <si>
    <t>1643602861</t>
  </si>
  <si>
    <t>6*0,5*0,5*1</t>
  </si>
  <si>
    <t>891084477</t>
  </si>
  <si>
    <t>1,331*2 "Přepočtené koeficientem množství</t>
  </si>
  <si>
    <t>1647997340</t>
  </si>
  <si>
    <t>2,662*1,5</t>
  </si>
  <si>
    <t>138101573</t>
  </si>
  <si>
    <t>-2011757169</t>
  </si>
  <si>
    <t>-435042513</t>
  </si>
  <si>
    <t>-1955572206</t>
  </si>
  <si>
    <t>směrová tabule+tabule s názvem zastávky</t>
  </si>
  <si>
    <t>2*3</t>
  </si>
  <si>
    <t>-255256448</t>
  </si>
  <si>
    <t>1903883155</t>
  </si>
  <si>
    <t>1536291759</t>
  </si>
  <si>
    <t>1256367895</t>
  </si>
  <si>
    <t>-1658686317</t>
  </si>
  <si>
    <t>1846566151</t>
  </si>
  <si>
    <t>informativní značky jiné s názvem zastávky  dle TNŽ 736390 v souladu se směrnicí SŽ SM č.118
- předvjezdové tabule 2x</t>
  </si>
  <si>
    <t>926931363</t>
  </si>
  <si>
    <t>Odstranění staniční tabule na sloupu</t>
  </si>
  <si>
    <t>892944795</t>
  </si>
  <si>
    <t>Odstranění staniční tabule osazené  na sloupu veřejného osvětlení nebo trolejového vedení</t>
  </si>
  <si>
    <t>-712593102</t>
  </si>
  <si>
    <t>VRN - VRN - SÚOŽI</t>
  </si>
  <si>
    <t>VRN - Vedlejší rozpočtové náklady</t>
  </si>
  <si>
    <t>Vedlejší rozpočtové náklady</t>
  </si>
  <si>
    <t>021211001</t>
  </si>
  <si>
    <t>Průzkumné práce pro opravy Doplňující laboratorní rozbor kontaminace zeminy nebo kol. lože</t>
  </si>
  <si>
    <t>2102272344</t>
  </si>
  <si>
    <t>Průzkumné práce pro opravy Doplňující laboratorní rozbor kontaminace zeminy nebo kol. lože - V ceně jsou započteny náklady na doplňující rozbor kameniva nebo KL pro objasnění kontaminace ropnými látkami akreditovanou laboratoří včetně vyhodnocení a předání zprávy o výsledku.</t>
  </si>
  <si>
    <t>022101011</t>
  </si>
  <si>
    <t>Geodetické práce Geodetické práce v průběhu opravy</t>
  </si>
  <si>
    <t>%</t>
  </si>
  <si>
    <t>2104562549</t>
  </si>
  <si>
    <t>022121001</t>
  </si>
  <si>
    <t>Geodetické práce Diagnostika technické infrastruktury Vytýčení trasy inženýrských sítí</t>
  </si>
  <si>
    <t>1691687590</t>
  </si>
  <si>
    <t>Geodetické práce Diagnostika technické infrastruktury Vytýčení trasy inženýrských sítí - V sazbě jsou započteny náklady na vyhledání trasy detektorem, zaměření a zobrazení trasy a předání  výstupu zaměření. V sazbě nejsou obsaženy náklady na vytýčení sítí ve správě provozovatele.</t>
  </si>
  <si>
    <t>Poznámka k položce:_x000D_
Základna pro výpočet - dotyčné práce</t>
  </si>
  <si>
    <t>0,04</t>
  </si>
  <si>
    <t>see</t>
  </si>
  <si>
    <t>0,02</t>
  </si>
  <si>
    <t>022101021</t>
  </si>
  <si>
    <t>Geodetické práce Geodetické práce po ukončení opravy</t>
  </si>
  <si>
    <t>742250936</t>
  </si>
  <si>
    <t>Poznámka k položce:_x000D_
Zaměření stožárů a skříní</t>
  </si>
  <si>
    <t>023131011</t>
  </si>
  <si>
    <t>Projektové práce Dokumentace skutečného provedení zabezpečovacích, sdělovacích, elektrických zařízení</t>
  </si>
  <si>
    <t>-1292686609</t>
  </si>
  <si>
    <t>Projektové práce Dokumentace skutečného provedení zabezpečovacích, sdělovacích, elektrických zařízení - V sazbě jsou obsaženy náklady na zaměření a vyhotovení dokumentace skutečného provedení elektrických zařízení dle vyhlášky 146/2008 Sb. včetně zpracování dat v digitální podobě v otevřené formě a její předání objednateli</t>
  </si>
  <si>
    <t>023101021</t>
  </si>
  <si>
    <t>Projektové práce Projektové práce v rozsahu ZRN (vyjma dále jmenované práce) přes 3 do 5 mil. Kč</t>
  </si>
  <si>
    <t>-1637120809</t>
  </si>
  <si>
    <t>Poznámka k položce:_x000D_
Základna pro výpočet - ZRN</t>
  </si>
  <si>
    <t>023113001</t>
  </si>
  <si>
    <t>Projektové práce Technický projekt zajištění PPK s optimalizací nivelety/osy koleje trať jednokolejná</t>
  </si>
  <si>
    <t>-169708097</t>
  </si>
  <si>
    <t>Projektové práce Technický projekt zajištění PPK s optimalizací nivelety/osy koleje trať jednokolejná - V cenách jsou obsaženy náklady na polohové zaměření, nivelaci, ověření párových zajišťovacích značek, zpracování projektu zajištění PPK, zpracování projektu zajištění dle předpisu SŽDC S3, díl III a štítky. PPK=prostorová poloha koleje</t>
  </si>
  <si>
    <t>023131001</t>
  </si>
  <si>
    <t>Projektové práce Dokumentace skutečného provedení železničního svršku a spodku</t>
  </si>
  <si>
    <t>685212268</t>
  </si>
  <si>
    <t>Projektové práce Dokumentace skutečného provedení železničního svršku a spodku - V sazbě jsou obsaženy náklady na zaměření a vyhotovení dokumentace skutečného provedení žel. svršku a spodku dle vyhlášky č. 499/2006 Sb., a vyhlášky č. 31/1995 Sb. včetně zpracování dat v digitální podobě v otevřené formě a její předání objednateli</t>
  </si>
  <si>
    <t>024101001</t>
  </si>
  <si>
    <t>Inženýrská činnost střežení pracovní skupiny zaměstnanců - přejezdy</t>
  </si>
  <si>
    <t>-1305436686</t>
  </si>
  <si>
    <t>Inženýrská činnost střežení pracovní skupiny zaměstnanců</t>
  </si>
  <si>
    <t>031101021</t>
  </si>
  <si>
    <t>Zařízení a vybavení staveniště vyjma dále jmenované práce včetně opatření na ochranu sousedních pozemků, včetně opatření na ochranu sousedních pozemků, informační tabule, dopravního značení na staveništi aj. při velikosti nákladů přes 3 do 5 mil. Kč</t>
  </si>
  <si>
    <t>1737615049</t>
  </si>
  <si>
    <t>033101011</t>
  </si>
  <si>
    <t>Provozní vlivy Rušení prací silničním provozem při výskytu aut za směnu 8,5 hod. přes 250 do 500</t>
  </si>
  <si>
    <t>-466510861</t>
  </si>
  <si>
    <t>033131001</t>
  </si>
  <si>
    <t>Provozní vlivy Organizační zajištění prací při zřizování a udržování BK kolejí a výhybek</t>
  </si>
  <si>
    <t>-1934314425</t>
  </si>
  <si>
    <t>Provozní vlivy Organizační zajištění prací při zřizování a udržování BK kolejí a výhybek - Organizační zajištění prací při zřizování a udržování bezstykové koleje podle př. S3/2, zejména technologická příprava pořízení schématu a projednání postupu, kontrola připravenosti a řízení postupu prací, předání prací a dokladů objednateli.</t>
  </si>
  <si>
    <t>034111001</t>
  </si>
  <si>
    <t>Další náklady na pracovníky Zákonné příplatky ke mzdě za práci o sobotách, nedělích a státem uznaných svátcích</t>
  </si>
  <si>
    <t>Kč/hod</t>
  </si>
  <si>
    <t>664019218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</si>
</sst>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31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5" fillId="0" borderId="14" xfId="0" applyNumberFormat="1" applyFont="1" applyBorder="1" applyAlignment="1" applyProtection="1">
      <alignment horizontal="right" vertical="center"/>
    </xf>
    <xf numFmtId="4" fontId="15" fillId="0" borderId="0" xfId="0" applyNumberFormat="1" applyFont="1" applyBorder="1" applyAlignment="1" applyProtection="1">
      <alignment horizontal="right"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4" fontId="1" fillId="0" borderId="0" xfId="0" applyNumberFormat="1" applyFont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4" fontId="32" fillId="0" borderId="12" xfId="0" applyNumberFormat="1" applyFont="1" applyBorder="1" applyAlignment="1" applyProtection="1"/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4" fontId="8" fillId="0" borderId="0" xfId="0" applyNumberFormat="1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4" fontId="23" fillId="0" borderId="0" xfId="0" applyNumberFormat="1" applyFont="1" applyBorder="1" applyAlignment="1" applyProtection="1">
      <alignment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6" fillId="0" borderId="0" xfId="0" applyFont="1" applyAlignment="1" applyProtection="1">
      <alignment vertical="center" wrapText="1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7" fillId="0" borderId="22" xfId="0" applyFont="1" applyBorder="1" applyAlignment="1" applyProtection="1">
      <alignment horizontal="center" vertical="center"/>
    </xf>
    <xf numFmtId="49" fontId="37" fillId="0" borderId="22" xfId="0" applyNumberFormat="1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center" vertical="center" wrapText="1"/>
    </xf>
    <xf numFmtId="167" fontId="37" fillId="0" borderId="22" xfId="0" applyNumberFormat="1" applyFont="1" applyBorder="1" applyAlignment="1" applyProtection="1">
      <alignment vertical="center"/>
    </xf>
    <xf numFmtId="4" fontId="37" fillId="2" borderId="22" xfId="0" applyNumberFormat="1" applyFont="1" applyFill="1" applyBorder="1" applyAlignment="1" applyProtection="1">
      <alignment vertical="center"/>
      <protection locked="0"/>
    </xf>
    <xf numFmtId="0" fontId="38" fillId="0" borderId="22" xfId="0" applyFont="1" applyBorder="1" applyAlignment="1" applyProtection="1">
      <alignment vertical="center"/>
    </xf>
    <xf numFmtId="4" fontId="37" fillId="0" borderId="22" xfId="0" applyNumberFormat="1" applyFont="1" applyBorder="1" applyAlignment="1" applyProtection="1">
      <alignment vertical="center"/>
    </xf>
    <xf numFmtId="0" fontId="38" fillId="0" borderId="3" xfId="0" applyFont="1" applyBorder="1" applyAlignment="1">
      <alignment vertical="center"/>
    </xf>
    <xf numFmtId="0" fontId="37" fillId="2" borderId="14" xfId="0" applyFont="1" applyFill="1" applyBorder="1" applyAlignment="1" applyProtection="1">
      <alignment horizontal="left" vertical="center"/>
      <protection locked="0"/>
    </xf>
    <xf numFmtId="0" fontId="9" fillId="0" borderId="19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167" fontId="22" fillId="2" borderId="22" xfId="0" applyNumberFormat="1" applyFont="1" applyFill="1" applyBorder="1" applyAlignment="1" applyProtection="1">
      <alignment vertical="center"/>
      <protection locked="0"/>
    </xf>
    <xf numFmtId="4" fontId="37" fillId="0" borderId="22" xfId="0" applyNumberFormat="1" applyFont="1" applyBorder="1" applyAlignment="1" applyProtection="1">
      <alignment vertical="center"/>
      <protection locked="0"/>
    </xf>
    <xf numFmtId="4" fontId="28" fillId="0" borderId="0" xfId="0" applyNumberFormat="1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7" xfId="0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0" borderId="0" xfId="0"/>
    <xf numFmtId="0" fontId="22" fillId="4" borderId="7" xfId="0" applyFont="1" applyFill="1" applyBorder="1" applyAlignment="1" applyProtection="1">
      <alignment horizontal="right" vertical="center"/>
    </xf>
    <xf numFmtId="0" fontId="22" fillId="4" borderId="7" xfId="0" applyFont="1" applyFill="1" applyBorder="1" applyAlignment="1" applyProtection="1">
      <alignment horizontal="left"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4" fontId="18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27" fillId="0" borderId="0" xfId="0" applyFont="1" applyAlignment="1" applyProtection="1">
      <alignment horizontal="left" vertical="center" wrapText="1"/>
    </xf>
    <xf numFmtId="4" fontId="24" fillId="0" borderId="0" xfId="0" applyNumberFormat="1" applyFont="1" applyAlignment="1" applyProtection="1">
      <alignment horizontal="right"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7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6" xfId="0" applyFont="1" applyFill="1" applyBorder="1" applyAlignment="1" applyProtection="1">
      <alignment horizontal="center" vertical="center"/>
    </xf>
    <xf numFmtId="0" fontId="0" fillId="0" borderId="0" xfId="0" applyFont="1" applyAlignment="1" applyProtection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109"/>
  <sheetViews>
    <sheetView showGridLines="0" tabSelected="1" workbookViewId="0">
      <selection activeCell="AN8" sqref="AN8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9" width="25.83203125" style="1" hidden="1" customWidth="1"/>
    <col min="50" max="51" width="21.6640625" style="1" hidden="1" customWidth="1"/>
    <col min="52" max="53" width="25" style="1" hidden="1" customWidth="1"/>
    <col min="54" max="54" width="21.6640625" style="1" hidden="1" customWidth="1"/>
    <col min="55" max="55" width="19.1640625" style="1" hidden="1" customWidth="1"/>
    <col min="56" max="56" width="25" style="1" hidden="1" customWidth="1"/>
    <col min="57" max="57" width="21.6640625" style="1" hidden="1" customWidth="1"/>
    <col min="58" max="58" width="19.1640625" style="1" hidden="1" customWidth="1"/>
    <col min="59" max="59" width="66.5" style="1" customWidth="1"/>
    <col min="71" max="91" width="9.33203125" style="1" hidden="1"/>
  </cols>
  <sheetData>
    <row r="1" spans="1:74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5</v>
      </c>
      <c r="BV1" s="16" t="s">
        <v>6</v>
      </c>
    </row>
    <row r="2" spans="1:74" s="1" customFormat="1" ht="36.950000000000003" customHeight="1">
      <c r="AR2" s="273"/>
      <c r="AS2" s="273"/>
      <c r="AT2" s="273"/>
      <c r="AU2" s="273"/>
      <c r="AV2" s="273"/>
      <c r="AW2" s="273"/>
      <c r="AX2" s="273"/>
      <c r="AY2" s="273"/>
      <c r="AZ2" s="273"/>
      <c r="BA2" s="273"/>
      <c r="BB2" s="273"/>
      <c r="BC2" s="273"/>
      <c r="BD2" s="273"/>
      <c r="BE2" s="273"/>
      <c r="BF2" s="273"/>
      <c r="BG2" s="273"/>
      <c r="BS2" s="17" t="s">
        <v>7</v>
      </c>
      <c r="BT2" s="17" t="s">
        <v>8</v>
      </c>
    </row>
    <row r="3" spans="1:74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7</v>
      </c>
      <c r="BT3" s="17" t="s">
        <v>9</v>
      </c>
    </row>
    <row r="4" spans="1:74" s="1" customFormat="1" ht="24.95" customHeight="1">
      <c r="B4" s="21"/>
      <c r="C4" s="22"/>
      <c r="D4" s="23" t="s">
        <v>10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11</v>
      </c>
      <c r="BG4" s="25" t="s">
        <v>12</v>
      </c>
      <c r="BS4" s="17" t="s">
        <v>13</v>
      </c>
    </row>
    <row r="5" spans="1:74" s="1" customFormat="1" ht="12" customHeight="1">
      <c r="B5" s="21"/>
      <c r="C5" s="22"/>
      <c r="D5" s="26" t="s">
        <v>14</v>
      </c>
      <c r="E5" s="22"/>
      <c r="F5" s="22"/>
      <c r="G5" s="22"/>
      <c r="H5" s="22"/>
      <c r="I5" s="22"/>
      <c r="J5" s="22"/>
      <c r="K5" s="287" t="s">
        <v>15</v>
      </c>
      <c r="L5" s="288"/>
      <c r="M5" s="288"/>
      <c r="N5" s="288"/>
      <c r="O5" s="288"/>
      <c r="P5" s="288"/>
      <c r="Q5" s="288"/>
      <c r="R5" s="288"/>
      <c r="S5" s="288"/>
      <c r="T5" s="288"/>
      <c r="U5" s="288"/>
      <c r="V5" s="288"/>
      <c r="W5" s="288"/>
      <c r="X5" s="288"/>
      <c r="Y5" s="288"/>
      <c r="Z5" s="288"/>
      <c r="AA5" s="288"/>
      <c r="AB5" s="288"/>
      <c r="AC5" s="288"/>
      <c r="AD5" s="288"/>
      <c r="AE5" s="288"/>
      <c r="AF5" s="288"/>
      <c r="AG5" s="288"/>
      <c r="AH5" s="288"/>
      <c r="AI5" s="288"/>
      <c r="AJ5" s="288"/>
      <c r="AK5" s="288"/>
      <c r="AL5" s="288"/>
      <c r="AM5" s="288"/>
      <c r="AN5" s="288"/>
      <c r="AO5" s="288"/>
      <c r="AP5" s="22"/>
      <c r="AQ5" s="22"/>
      <c r="AR5" s="20"/>
      <c r="BG5" s="284" t="s">
        <v>16</v>
      </c>
      <c r="BS5" s="17" t="s">
        <v>7</v>
      </c>
    </row>
    <row r="6" spans="1:74" s="1" customFormat="1" ht="36.950000000000003" customHeight="1">
      <c r="B6" s="21"/>
      <c r="C6" s="22"/>
      <c r="D6" s="28" t="s">
        <v>17</v>
      </c>
      <c r="E6" s="22"/>
      <c r="F6" s="22"/>
      <c r="G6" s="22"/>
      <c r="H6" s="22"/>
      <c r="I6" s="22"/>
      <c r="J6" s="22"/>
      <c r="K6" s="289" t="s">
        <v>18</v>
      </c>
      <c r="L6" s="288"/>
      <c r="M6" s="288"/>
      <c r="N6" s="288"/>
      <c r="O6" s="288"/>
      <c r="P6" s="288"/>
      <c r="Q6" s="288"/>
      <c r="R6" s="288"/>
      <c r="S6" s="288"/>
      <c r="T6" s="288"/>
      <c r="U6" s="288"/>
      <c r="V6" s="288"/>
      <c r="W6" s="288"/>
      <c r="X6" s="288"/>
      <c r="Y6" s="288"/>
      <c r="Z6" s="288"/>
      <c r="AA6" s="288"/>
      <c r="AB6" s="288"/>
      <c r="AC6" s="288"/>
      <c r="AD6" s="288"/>
      <c r="AE6" s="288"/>
      <c r="AF6" s="288"/>
      <c r="AG6" s="288"/>
      <c r="AH6" s="288"/>
      <c r="AI6" s="288"/>
      <c r="AJ6" s="288"/>
      <c r="AK6" s="288"/>
      <c r="AL6" s="288"/>
      <c r="AM6" s="288"/>
      <c r="AN6" s="288"/>
      <c r="AO6" s="288"/>
      <c r="AP6" s="22"/>
      <c r="AQ6" s="22"/>
      <c r="AR6" s="20"/>
      <c r="BG6" s="285"/>
      <c r="BS6" s="17" t="s">
        <v>7</v>
      </c>
    </row>
    <row r="7" spans="1:74" s="1" customFormat="1" ht="12" customHeight="1">
      <c r="B7" s="21"/>
      <c r="C7" s="22"/>
      <c r="D7" s="29" t="s">
        <v>19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9" t="s">
        <v>20</v>
      </c>
      <c r="AL7" s="22"/>
      <c r="AM7" s="22"/>
      <c r="AN7" s="27" t="s">
        <v>1</v>
      </c>
      <c r="AO7" s="22"/>
      <c r="AP7" s="22"/>
      <c r="AQ7" s="22"/>
      <c r="AR7" s="20"/>
      <c r="BG7" s="285"/>
      <c r="BS7" s="17" t="s">
        <v>7</v>
      </c>
    </row>
    <row r="8" spans="1:74" s="1" customFormat="1" ht="12" customHeight="1">
      <c r="B8" s="21"/>
      <c r="C8" s="22"/>
      <c r="D8" s="29" t="s">
        <v>21</v>
      </c>
      <c r="E8" s="22"/>
      <c r="F8" s="22"/>
      <c r="G8" s="22"/>
      <c r="H8" s="22"/>
      <c r="I8" s="22"/>
      <c r="J8" s="22"/>
      <c r="K8" s="27" t="s">
        <v>22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9" t="s">
        <v>23</v>
      </c>
      <c r="AL8" s="22"/>
      <c r="AM8" s="22"/>
      <c r="AN8" s="30"/>
      <c r="AO8" s="22"/>
      <c r="AP8" s="22"/>
      <c r="AQ8" s="22"/>
      <c r="AR8" s="20"/>
      <c r="BG8" s="285"/>
      <c r="BS8" s="17" t="s">
        <v>7</v>
      </c>
    </row>
    <row r="9" spans="1:74" s="1" customFormat="1" ht="14.45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G9" s="285"/>
      <c r="BS9" s="17" t="s">
        <v>7</v>
      </c>
    </row>
    <row r="10" spans="1:74" s="1" customFormat="1" ht="12" customHeight="1">
      <c r="B10" s="21"/>
      <c r="C10" s="22"/>
      <c r="D10" s="29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9" t="s">
        <v>25</v>
      </c>
      <c r="AL10" s="22"/>
      <c r="AM10" s="22"/>
      <c r="AN10" s="27" t="s">
        <v>1</v>
      </c>
      <c r="AO10" s="22"/>
      <c r="AP10" s="22"/>
      <c r="AQ10" s="22"/>
      <c r="AR10" s="20"/>
      <c r="BG10" s="285"/>
      <c r="BS10" s="17" t="s">
        <v>7</v>
      </c>
    </row>
    <row r="11" spans="1:74" s="1" customFormat="1" ht="18.399999999999999" customHeight="1">
      <c r="B11" s="21"/>
      <c r="C11" s="22"/>
      <c r="D11" s="22"/>
      <c r="E11" s="27" t="s">
        <v>22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29" t="s">
        <v>26</v>
      </c>
      <c r="AL11" s="22"/>
      <c r="AM11" s="22"/>
      <c r="AN11" s="27" t="s">
        <v>1</v>
      </c>
      <c r="AO11" s="22"/>
      <c r="AP11" s="22"/>
      <c r="AQ11" s="22"/>
      <c r="AR11" s="20"/>
      <c r="BG11" s="285"/>
      <c r="BS11" s="17" t="s">
        <v>7</v>
      </c>
    </row>
    <row r="12" spans="1:74" s="1" customFormat="1" ht="6.95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G12" s="285"/>
      <c r="BS12" s="17" t="s">
        <v>7</v>
      </c>
    </row>
    <row r="13" spans="1:74" s="1" customFormat="1" ht="12" customHeight="1">
      <c r="B13" s="21"/>
      <c r="C13" s="22"/>
      <c r="D13" s="29" t="s">
        <v>27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29" t="s">
        <v>25</v>
      </c>
      <c r="AL13" s="22"/>
      <c r="AM13" s="22"/>
      <c r="AN13" s="31" t="s">
        <v>28</v>
      </c>
      <c r="AO13" s="22"/>
      <c r="AP13" s="22"/>
      <c r="AQ13" s="22"/>
      <c r="AR13" s="20"/>
      <c r="BG13" s="285"/>
      <c r="BS13" s="17" t="s">
        <v>7</v>
      </c>
    </row>
    <row r="14" spans="1:74" ht="12.75">
      <c r="B14" s="21"/>
      <c r="C14" s="22"/>
      <c r="D14" s="22"/>
      <c r="E14" s="290" t="s">
        <v>28</v>
      </c>
      <c r="F14" s="291"/>
      <c r="G14" s="291"/>
      <c r="H14" s="291"/>
      <c r="I14" s="291"/>
      <c r="J14" s="291"/>
      <c r="K14" s="291"/>
      <c r="L14" s="291"/>
      <c r="M14" s="291"/>
      <c r="N14" s="291"/>
      <c r="O14" s="291"/>
      <c r="P14" s="291"/>
      <c r="Q14" s="291"/>
      <c r="R14" s="291"/>
      <c r="S14" s="291"/>
      <c r="T14" s="291"/>
      <c r="U14" s="291"/>
      <c r="V14" s="291"/>
      <c r="W14" s="291"/>
      <c r="X14" s="291"/>
      <c r="Y14" s="291"/>
      <c r="Z14" s="291"/>
      <c r="AA14" s="291"/>
      <c r="AB14" s="291"/>
      <c r="AC14" s="291"/>
      <c r="AD14" s="291"/>
      <c r="AE14" s="291"/>
      <c r="AF14" s="291"/>
      <c r="AG14" s="291"/>
      <c r="AH14" s="291"/>
      <c r="AI14" s="291"/>
      <c r="AJ14" s="291"/>
      <c r="AK14" s="29" t="s">
        <v>26</v>
      </c>
      <c r="AL14" s="22"/>
      <c r="AM14" s="22"/>
      <c r="AN14" s="31" t="s">
        <v>28</v>
      </c>
      <c r="AO14" s="22"/>
      <c r="AP14" s="22"/>
      <c r="AQ14" s="22"/>
      <c r="AR14" s="20"/>
      <c r="BG14" s="285"/>
      <c r="BS14" s="17" t="s">
        <v>7</v>
      </c>
    </row>
    <row r="15" spans="1:74" s="1" customFormat="1" ht="6.95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G15" s="285"/>
      <c r="BS15" s="17" t="s">
        <v>4</v>
      </c>
    </row>
    <row r="16" spans="1:74" s="1" customFormat="1" ht="12" customHeight="1">
      <c r="B16" s="21"/>
      <c r="C16" s="22"/>
      <c r="D16" s="29" t="s">
        <v>29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29" t="s">
        <v>25</v>
      </c>
      <c r="AL16" s="22"/>
      <c r="AM16" s="22"/>
      <c r="AN16" s="27" t="s">
        <v>1</v>
      </c>
      <c r="AO16" s="22"/>
      <c r="AP16" s="22"/>
      <c r="AQ16" s="22"/>
      <c r="AR16" s="20"/>
      <c r="BG16" s="285"/>
      <c r="BS16" s="17" t="s">
        <v>4</v>
      </c>
    </row>
    <row r="17" spans="1:71" s="1" customFormat="1" ht="18.399999999999999" customHeight="1">
      <c r="B17" s="21"/>
      <c r="C17" s="22"/>
      <c r="D17" s="22"/>
      <c r="E17" s="27" t="s">
        <v>22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29" t="s">
        <v>26</v>
      </c>
      <c r="AL17" s="22"/>
      <c r="AM17" s="22"/>
      <c r="AN17" s="27" t="s">
        <v>1</v>
      </c>
      <c r="AO17" s="22"/>
      <c r="AP17" s="22"/>
      <c r="AQ17" s="22"/>
      <c r="AR17" s="20"/>
      <c r="BG17" s="285"/>
      <c r="BS17" s="17" t="s">
        <v>5</v>
      </c>
    </row>
    <row r="18" spans="1:71" s="1" customFormat="1" ht="6.95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G18" s="285"/>
      <c r="BS18" s="17" t="s">
        <v>7</v>
      </c>
    </row>
    <row r="19" spans="1:71" s="1" customFormat="1" ht="12" customHeight="1">
      <c r="B19" s="21"/>
      <c r="C19" s="22"/>
      <c r="D19" s="29" t="s">
        <v>30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29" t="s">
        <v>25</v>
      </c>
      <c r="AL19" s="22"/>
      <c r="AM19" s="22"/>
      <c r="AN19" s="27" t="s">
        <v>1</v>
      </c>
      <c r="AO19" s="22"/>
      <c r="AP19" s="22"/>
      <c r="AQ19" s="22"/>
      <c r="AR19" s="20"/>
      <c r="BG19" s="285"/>
      <c r="BS19" s="17" t="s">
        <v>7</v>
      </c>
    </row>
    <row r="20" spans="1:71" s="1" customFormat="1" ht="18.399999999999999" customHeight="1">
      <c r="B20" s="21"/>
      <c r="C20" s="22"/>
      <c r="D20" s="22"/>
      <c r="E20" s="27" t="s">
        <v>22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29" t="s">
        <v>26</v>
      </c>
      <c r="AL20" s="22"/>
      <c r="AM20" s="22"/>
      <c r="AN20" s="27" t="s">
        <v>1</v>
      </c>
      <c r="AO20" s="22"/>
      <c r="AP20" s="22"/>
      <c r="AQ20" s="22"/>
      <c r="AR20" s="20"/>
      <c r="BG20" s="285"/>
      <c r="BS20" s="17" t="s">
        <v>5</v>
      </c>
    </row>
    <row r="21" spans="1:71" s="1" customFormat="1" ht="6.95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G21" s="285"/>
    </row>
    <row r="22" spans="1:71" s="1" customFormat="1" ht="12" customHeight="1">
      <c r="B22" s="21"/>
      <c r="C22" s="22"/>
      <c r="D22" s="29" t="s">
        <v>31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G22" s="285"/>
    </row>
    <row r="23" spans="1:71" s="1" customFormat="1" ht="16.5" customHeight="1">
      <c r="B23" s="21"/>
      <c r="C23" s="22"/>
      <c r="D23" s="22"/>
      <c r="E23" s="292" t="s">
        <v>1</v>
      </c>
      <c r="F23" s="292"/>
      <c r="G23" s="292"/>
      <c r="H23" s="292"/>
      <c r="I23" s="292"/>
      <c r="J23" s="292"/>
      <c r="K23" s="292"/>
      <c r="L23" s="292"/>
      <c r="M23" s="292"/>
      <c r="N23" s="292"/>
      <c r="O23" s="292"/>
      <c r="P23" s="292"/>
      <c r="Q23" s="292"/>
      <c r="R23" s="292"/>
      <c r="S23" s="292"/>
      <c r="T23" s="292"/>
      <c r="U23" s="292"/>
      <c r="V23" s="292"/>
      <c r="W23" s="292"/>
      <c r="X23" s="292"/>
      <c r="Y23" s="292"/>
      <c r="Z23" s="292"/>
      <c r="AA23" s="292"/>
      <c r="AB23" s="292"/>
      <c r="AC23" s="292"/>
      <c r="AD23" s="292"/>
      <c r="AE23" s="292"/>
      <c r="AF23" s="292"/>
      <c r="AG23" s="292"/>
      <c r="AH23" s="292"/>
      <c r="AI23" s="292"/>
      <c r="AJ23" s="292"/>
      <c r="AK23" s="292"/>
      <c r="AL23" s="292"/>
      <c r="AM23" s="292"/>
      <c r="AN23" s="292"/>
      <c r="AO23" s="22"/>
      <c r="AP23" s="22"/>
      <c r="AQ23" s="22"/>
      <c r="AR23" s="20"/>
      <c r="BG23" s="285"/>
    </row>
    <row r="24" spans="1:71" s="1" customFormat="1" ht="6.95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G24" s="285"/>
    </row>
    <row r="25" spans="1:71" s="1" customFormat="1" ht="6.95" customHeight="1">
      <c r="B25" s="21"/>
      <c r="C25" s="22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22"/>
      <c r="AQ25" s="22"/>
      <c r="AR25" s="20"/>
      <c r="BG25" s="285"/>
    </row>
    <row r="26" spans="1:71" s="2" customFormat="1" ht="25.9" customHeight="1">
      <c r="A26" s="34"/>
      <c r="B26" s="35"/>
      <c r="C26" s="36"/>
      <c r="D26" s="37" t="s">
        <v>32</v>
      </c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293">
        <f>ROUND(AG94,2)</f>
        <v>253550</v>
      </c>
      <c r="AL26" s="294"/>
      <c r="AM26" s="294"/>
      <c r="AN26" s="294"/>
      <c r="AO26" s="294"/>
      <c r="AP26" s="36"/>
      <c r="AQ26" s="36"/>
      <c r="AR26" s="39"/>
      <c r="BG26" s="285"/>
    </row>
    <row r="27" spans="1:71" s="2" customFormat="1" ht="6.95" customHeight="1">
      <c r="A27" s="34"/>
      <c r="B27" s="35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39"/>
      <c r="BG27" s="285"/>
    </row>
    <row r="28" spans="1:71" s="2" customFormat="1" ht="12.75">
      <c r="A28" s="34"/>
      <c r="B28" s="35"/>
      <c r="C28" s="36"/>
      <c r="D28" s="36"/>
      <c r="E28" s="36"/>
      <c r="F28" s="36"/>
      <c r="G28" s="36"/>
      <c r="H28" s="36"/>
      <c r="I28" s="36"/>
      <c r="J28" s="36"/>
      <c r="K28" s="36"/>
      <c r="L28" s="295" t="s">
        <v>33</v>
      </c>
      <c r="M28" s="295"/>
      <c r="N28" s="295"/>
      <c r="O28" s="295"/>
      <c r="P28" s="295"/>
      <c r="Q28" s="36"/>
      <c r="R28" s="36"/>
      <c r="S28" s="36"/>
      <c r="T28" s="36"/>
      <c r="U28" s="36"/>
      <c r="V28" s="36"/>
      <c r="W28" s="295" t="s">
        <v>34</v>
      </c>
      <c r="X28" s="295"/>
      <c r="Y28" s="295"/>
      <c r="Z28" s="295"/>
      <c r="AA28" s="295"/>
      <c r="AB28" s="295"/>
      <c r="AC28" s="295"/>
      <c r="AD28" s="295"/>
      <c r="AE28" s="295"/>
      <c r="AF28" s="36"/>
      <c r="AG28" s="36"/>
      <c r="AH28" s="36"/>
      <c r="AI28" s="36"/>
      <c r="AJ28" s="36"/>
      <c r="AK28" s="295" t="s">
        <v>35</v>
      </c>
      <c r="AL28" s="295"/>
      <c r="AM28" s="295"/>
      <c r="AN28" s="295"/>
      <c r="AO28" s="295"/>
      <c r="AP28" s="36"/>
      <c r="AQ28" s="36"/>
      <c r="AR28" s="39"/>
      <c r="BG28" s="285"/>
    </row>
    <row r="29" spans="1:71" s="3" customFormat="1" ht="14.45" customHeight="1">
      <c r="B29" s="40"/>
      <c r="C29" s="41"/>
      <c r="D29" s="29" t="s">
        <v>36</v>
      </c>
      <c r="E29" s="41"/>
      <c r="F29" s="29" t="s">
        <v>37</v>
      </c>
      <c r="G29" s="41"/>
      <c r="H29" s="41"/>
      <c r="I29" s="41"/>
      <c r="J29" s="41"/>
      <c r="K29" s="41"/>
      <c r="L29" s="281">
        <v>0.21</v>
      </c>
      <c r="M29" s="280"/>
      <c r="N29" s="280"/>
      <c r="O29" s="280"/>
      <c r="P29" s="280"/>
      <c r="Q29" s="41"/>
      <c r="R29" s="41"/>
      <c r="S29" s="41"/>
      <c r="T29" s="41"/>
      <c r="U29" s="41"/>
      <c r="V29" s="41"/>
      <c r="W29" s="279">
        <f>ROUND(BB94, 2)</f>
        <v>253550</v>
      </c>
      <c r="X29" s="280"/>
      <c r="Y29" s="280"/>
      <c r="Z29" s="280"/>
      <c r="AA29" s="280"/>
      <c r="AB29" s="280"/>
      <c r="AC29" s="280"/>
      <c r="AD29" s="280"/>
      <c r="AE29" s="280"/>
      <c r="AF29" s="41"/>
      <c r="AG29" s="41"/>
      <c r="AH29" s="41"/>
      <c r="AI29" s="41"/>
      <c r="AJ29" s="41"/>
      <c r="AK29" s="279">
        <f>ROUND(AX94, 2)</f>
        <v>53245.5</v>
      </c>
      <c r="AL29" s="280"/>
      <c r="AM29" s="280"/>
      <c r="AN29" s="280"/>
      <c r="AO29" s="280"/>
      <c r="AP29" s="41"/>
      <c r="AQ29" s="41"/>
      <c r="AR29" s="42"/>
      <c r="BG29" s="286"/>
    </row>
    <row r="30" spans="1:71" s="3" customFormat="1" ht="14.45" customHeight="1">
      <c r="B30" s="40"/>
      <c r="C30" s="41"/>
      <c r="D30" s="41"/>
      <c r="E30" s="41"/>
      <c r="F30" s="29" t="s">
        <v>38</v>
      </c>
      <c r="G30" s="41"/>
      <c r="H30" s="41"/>
      <c r="I30" s="41"/>
      <c r="J30" s="41"/>
      <c r="K30" s="41"/>
      <c r="L30" s="281">
        <v>0.15</v>
      </c>
      <c r="M30" s="280"/>
      <c r="N30" s="280"/>
      <c r="O30" s="280"/>
      <c r="P30" s="280"/>
      <c r="Q30" s="41"/>
      <c r="R30" s="41"/>
      <c r="S30" s="41"/>
      <c r="T30" s="41"/>
      <c r="U30" s="41"/>
      <c r="V30" s="41"/>
      <c r="W30" s="279">
        <f>ROUND(BC94, 2)</f>
        <v>0</v>
      </c>
      <c r="X30" s="280"/>
      <c r="Y30" s="280"/>
      <c r="Z30" s="280"/>
      <c r="AA30" s="280"/>
      <c r="AB30" s="280"/>
      <c r="AC30" s="280"/>
      <c r="AD30" s="280"/>
      <c r="AE30" s="280"/>
      <c r="AF30" s="41"/>
      <c r="AG30" s="41"/>
      <c r="AH30" s="41"/>
      <c r="AI30" s="41"/>
      <c r="AJ30" s="41"/>
      <c r="AK30" s="279">
        <f>ROUND(AY94, 2)</f>
        <v>0</v>
      </c>
      <c r="AL30" s="280"/>
      <c r="AM30" s="280"/>
      <c r="AN30" s="280"/>
      <c r="AO30" s="280"/>
      <c r="AP30" s="41"/>
      <c r="AQ30" s="41"/>
      <c r="AR30" s="42"/>
      <c r="BG30" s="286"/>
    </row>
    <row r="31" spans="1:71" s="3" customFormat="1" ht="14.45" hidden="1" customHeight="1">
      <c r="B31" s="40"/>
      <c r="C31" s="41"/>
      <c r="D31" s="41"/>
      <c r="E31" s="41"/>
      <c r="F31" s="29" t="s">
        <v>39</v>
      </c>
      <c r="G31" s="41"/>
      <c r="H31" s="41"/>
      <c r="I31" s="41"/>
      <c r="J31" s="41"/>
      <c r="K31" s="41"/>
      <c r="L31" s="281">
        <v>0.21</v>
      </c>
      <c r="M31" s="280"/>
      <c r="N31" s="280"/>
      <c r="O31" s="280"/>
      <c r="P31" s="280"/>
      <c r="Q31" s="41"/>
      <c r="R31" s="41"/>
      <c r="S31" s="41"/>
      <c r="T31" s="41"/>
      <c r="U31" s="41"/>
      <c r="V31" s="41"/>
      <c r="W31" s="279">
        <f>ROUND(BD94, 2)</f>
        <v>0</v>
      </c>
      <c r="X31" s="280"/>
      <c r="Y31" s="280"/>
      <c r="Z31" s="280"/>
      <c r="AA31" s="280"/>
      <c r="AB31" s="280"/>
      <c r="AC31" s="280"/>
      <c r="AD31" s="280"/>
      <c r="AE31" s="280"/>
      <c r="AF31" s="41"/>
      <c r="AG31" s="41"/>
      <c r="AH31" s="41"/>
      <c r="AI31" s="41"/>
      <c r="AJ31" s="41"/>
      <c r="AK31" s="279">
        <v>0</v>
      </c>
      <c r="AL31" s="280"/>
      <c r="AM31" s="280"/>
      <c r="AN31" s="280"/>
      <c r="AO31" s="280"/>
      <c r="AP31" s="41"/>
      <c r="AQ31" s="41"/>
      <c r="AR31" s="42"/>
      <c r="BG31" s="286"/>
    </row>
    <row r="32" spans="1:71" s="3" customFormat="1" ht="14.45" hidden="1" customHeight="1">
      <c r="B32" s="40"/>
      <c r="C32" s="41"/>
      <c r="D32" s="41"/>
      <c r="E32" s="41"/>
      <c r="F32" s="29" t="s">
        <v>40</v>
      </c>
      <c r="G32" s="41"/>
      <c r="H32" s="41"/>
      <c r="I32" s="41"/>
      <c r="J32" s="41"/>
      <c r="K32" s="41"/>
      <c r="L32" s="281">
        <v>0.15</v>
      </c>
      <c r="M32" s="280"/>
      <c r="N32" s="280"/>
      <c r="O32" s="280"/>
      <c r="P32" s="280"/>
      <c r="Q32" s="41"/>
      <c r="R32" s="41"/>
      <c r="S32" s="41"/>
      <c r="T32" s="41"/>
      <c r="U32" s="41"/>
      <c r="V32" s="41"/>
      <c r="W32" s="279">
        <f>ROUND(BE94, 2)</f>
        <v>0</v>
      </c>
      <c r="X32" s="280"/>
      <c r="Y32" s="280"/>
      <c r="Z32" s="280"/>
      <c r="AA32" s="280"/>
      <c r="AB32" s="280"/>
      <c r="AC32" s="280"/>
      <c r="AD32" s="280"/>
      <c r="AE32" s="280"/>
      <c r="AF32" s="41"/>
      <c r="AG32" s="41"/>
      <c r="AH32" s="41"/>
      <c r="AI32" s="41"/>
      <c r="AJ32" s="41"/>
      <c r="AK32" s="279">
        <v>0</v>
      </c>
      <c r="AL32" s="280"/>
      <c r="AM32" s="280"/>
      <c r="AN32" s="280"/>
      <c r="AO32" s="280"/>
      <c r="AP32" s="41"/>
      <c r="AQ32" s="41"/>
      <c r="AR32" s="42"/>
      <c r="BG32" s="286"/>
    </row>
    <row r="33" spans="1:59" s="3" customFormat="1" ht="14.45" hidden="1" customHeight="1">
      <c r="B33" s="40"/>
      <c r="C33" s="41"/>
      <c r="D33" s="41"/>
      <c r="E33" s="41"/>
      <c r="F33" s="29" t="s">
        <v>41</v>
      </c>
      <c r="G33" s="41"/>
      <c r="H33" s="41"/>
      <c r="I33" s="41"/>
      <c r="J33" s="41"/>
      <c r="K33" s="41"/>
      <c r="L33" s="281">
        <v>0</v>
      </c>
      <c r="M33" s="280"/>
      <c r="N33" s="280"/>
      <c r="O33" s="280"/>
      <c r="P33" s="280"/>
      <c r="Q33" s="41"/>
      <c r="R33" s="41"/>
      <c r="S33" s="41"/>
      <c r="T33" s="41"/>
      <c r="U33" s="41"/>
      <c r="V33" s="41"/>
      <c r="W33" s="279">
        <f>ROUND(BF94, 2)</f>
        <v>0</v>
      </c>
      <c r="X33" s="280"/>
      <c r="Y33" s="280"/>
      <c r="Z33" s="280"/>
      <c r="AA33" s="280"/>
      <c r="AB33" s="280"/>
      <c r="AC33" s="280"/>
      <c r="AD33" s="280"/>
      <c r="AE33" s="280"/>
      <c r="AF33" s="41"/>
      <c r="AG33" s="41"/>
      <c r="AH33" s="41"/>
      <c r="AI33" s="41"/>
      <c r="AJ33" s="41"/>
      <c r="AK33" s="279">
        <v>0</v>
      </c>
      <c r="AL33" s="280"/>
      <c r="AM33" s="280"/>
      <c r="AN33" s="280"/>
      <c r="AO33" s="280"/>
      <c r="AP33" s="41"/>
      <c r="AQ33" s="41"/>
      <c r="AR33" s="42"/>
      <c r="BG33" s="286"/>
    </row>
    <row r="34" spans="1:59" s="2" customFormat="1" ht="6.95" customHeight="1">
      <c r="A34" s="34"/>
      <c r="B34" s="35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39"/>
      <c r="BG34" s="285"/>
    </row>
    <row r="35" spans="1:59" s="2" customFormat="1" ht="25.9" customHeight="1">
      <c r="A35" s="34"/>
      <c r="B35" s="35"/>
      <c r="C35" s="43"/>
      <c r="D35" s="44" t="s">
        <v>42</v>
      </c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45"/>
      <c r="S35" s="45"/>
      <c r="T35" s="46" t="s">
        <v>43</v>
      </c>
      <c r="U35" s="45"/>
      <c r="V35" s="45"/>
      <c r="W35" s="45"/>
      <c r="X35" s="272" t="s">
        <v>44</v>
      </c>
      <c r="Y35" s="270"/>
      <c r="Z35" s="270"/>
      <c r="AA35" s="270"/>
      <c r="AB35" s="270"/>
      <c r="AC35" s="45"/>
      <c r="AD35" s="45"/>
      <c r="AE35" s="45"/>
      <c r="AF35" s="45"/>
      <c r="AG35" s="45"/>
      <c r="AH35" s="45"/>
      <c r="AI35" s="45"/>
      <c r="AJ35" s="45"/>
      <c r="AK35" s="269">
        <f>SUM(AK26:AK33)</f>
        <v>306795.5</v>
      </c>
      <c r="AL35" s="270"/>
      <c r="AM35" s="270"/>
      <c r="AN35" s="270"/>
      <c r="AO35" s="271"/>
      <c r="AP35" s="43"/>
      <c r="AQ35" s="43"/>
      <c r="AR35" s="39"/>
      <c r="BG35" s="34"/>
    </row>
    <row r="36" spans="1:59" s="2" customFormat="1" ht="6.95" customHeight="1">
      <c r="A36" s="34"/>
      <c r="B36" s="35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39"/>
      <c r="BG36" s="34"/>
    </row>
    <row r="37" spans="1:59" s="2" customFormat="1" ht="14.45" customHeight="1">
      <c r="A37" s="34"/>
      <c r="B37" s="35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36"/>
      <c r="AI37" s="36"/>
      <c r="AJ37" s="36"/>
      <c r="AK37" s="36"/>
      <c r="AL37" s="36"/>
      <c r="AM37" s="36"/>
      <c r="AN37" s="36"/>
      <c r="AO37" s="36"/>
      <c r="AP37" s="36"/>
      <c r="AQ37" s="36"/>
      <c r="AR37" s="39"/>
      <c r="BG37" s="34"/>
    </row>
    <row r="38" spans="1:59" s="1" customFormat="1" ht="14.45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pans="1:59" s="1" customFormat="1" ht="14.45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pans="1:59" s="1" customFormat="1" ht="14.45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pans="1:59" s="1" customFormat="1" ht="14.45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pans="1:59" s="1" customFormat="1" ht="14.45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pans="1:59" s="1" customFormat="1" ht="14.45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pans="1:59" s="1" customFormat="1" ht="14.45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pans="1:59" s="1" customFormat="1" ht="14.45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pans="1:59" s="1" customFormat="1" ht="14.45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pans="1:59" s="1" customFormat="1" ht="14.45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pans="1:59" s="1" customFormat="1" ht="14.45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pans="1:59" s="2" customFormat="1" ht="14.45" customHeight="1">
      <c r="B49" s="47"/>
      <c r="C49" s="48"/>
      <c r="D49" s="49" t="s">
        <v>45</v>
      </c>
      <c r="E49" s="50"/>
      <c r="F49" s="50"/>
      <c r="G49" s="50"/>
      <c r="H49" s="50"/>
      <c r="I49" s="50"/>
      <c r="J49" s="50"/>
      <c r="K49" s="50"/>
      <c r="L49" s="50"/>
      <c r="M49" s="50"/>
      <c r="N49" s="50"/>
      <c r="O49" s="50"/>
      <c r="P49" s="50"/>
      <c r="Q49" s="50"/>
      <c r="R49" s="50"/>
      <c r="S49" s="50"/>
      <c r="T49" s="50"/>
      <c r="U49" s="50"/>
      <c r="V49" s="50"/>
      <c r="W49" s="50"/>
      <c r="X49" s="50"/>
      <c r="Y49" s="50"/>
      <c r="Z49" s="50"/>
      <c r="AA49" s="50"/>
      <c r="AB49" s="50"/>
      <c r="AC49" s="50"/>
      <c r="AD49" s="50"/>
      <c r="AE49" s="50"/>
      <c r="AF49" s="50"/>
      <c r="AG49" s="50"/>
      <c r="AH49" s="49" t="s">
        <v>46</v>
      </c>
      <c r="AI49" s="50"/>
      <c r="AJ49" s="50"/>
      <c r="AK49" s="50"/>
      <c r="AL49" s="50"/>
      <c r="AM49" s="50"/>
      <c r="AN49" s="50"/>
      <c r="AO49" s="50"/>
      <c r="AP49" s="48"/>
      <c r="AQ49" s="48"/>
      <c r="AR49" s="51"/>
    </row>
    <row r="50" spans="1:59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 spans="1:59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 spans="1:59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 spans="1:59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 spans="1:59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 spans="1:59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 spans="1:59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 spans="1:59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 spans="1:59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 spans="1: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pans="1:59" s="2" customFormat="1" ht="12.75">
      <c r="A60" s="34"/>
      <c r="B60" s="35"/>
      <c r="C60" s="36"/>
      <c r="D60" s="52" t="s">
        <v>47</v>
      </c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52" t="s">
        <v>48</v>
      </c>
      <c r="W60" s="38"/>
      <c r="X60" s="38"/>
      <c r="Y60" s="38"/>
      <c r="Z60" s="38"/>
      <c r="AA60" s="38"/>
      <c r="AB60" s="38"/>
      <c r="AC60" s="38"/>
      <c r="AD60" s="38"/>
      <c r="AE60" s="38"/>
      <c r="AF60" s="38"/>
      <c r="AG60" s="38"/>
      <c r="AH60" s="52" t="s">
        <v>47</v>
      </c>
      <c r="AI60" s="38"/>
      <c r="AJ60" s="38"/>
      <c r="AK60" s="38"/>
      <c r="AL60" s="38"/>
      <c r="AM60" s="52" t="s">
        <v>48</v>
      </c>
      <c r="AN60" s="38"/>
      <c r="AO60" s="38"/>
      <c r="AP60" s="36"/>
      <c r="AQ60" s="36"/>
      <c r="AR60" s="39"/>
      <c r="BG60" s="34"/>
    </row>
    <row r="61" spans="1:59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 spans="1:59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 spans="1:59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pans="1:59" s="2" customFormat="1" ht="12.75">
      <c r="A64" s="34"/>
      <c r="B64" s="35"/>
      <c r="C64" s="36"/>
      <c r="D64" s="49" t="s">
        <v>49</v>
      </c>
      <c r="E64" s="53"/>
      <c r="F64" s="53"/>
      <c r="G64" s="53"/>
      <c r="H64" s="53"/>
      <c r="I64" s="53"/>
      <c r="J64" s="53"/>
      <c r="K64" s="53"/>
      <c r="L64" s="53"/>
      <c r="M64" s="53"/>
      <c r="N64" s="53"/>
      <c r="O64" s="53"/>
      <c r="P64" s="53"/>
      <c r="Q64" s="53"/>
      <c r="R64" s="53"/>
      <c r="S64" s="53"/>
      <c r="T64" s="53"/>
      <c r="U64" s="53"/>
      <c r="V64" s="53"/>
      <c r="W64" s="53"/>
      <c r="X64" s="53"/>
      <c r="Y64" s="53"/>
      <c r="Z64" s="53"/>
      <c r="AA64" s="53"/>
      <c r="AB64" s="53"/>
      <c r="AC64" s="53"/>
      <c r="AD64" s="53"/>
      <c r="AE64" s="53"/>
      <c r="AF64" s="53"/>
      <c r="AG64" s="53"/>
      <c r="AH64" s="49" t="s">
        <v>50</v>
      </c>
      <c r="AI64" s="53"/>
      <c r="AJ64" s="53"/>
      <c r="AK64" s="53"/>
      <c r="AL64" s="53"/>
      <c r="AM64" s="53"/>
      <c r="AN64" s="53"/>
      <c r="AO64" s="53"/>
      <c r="AP64" s="36"/>
      <c r="AQ64" s="36"/>
      <c r="AR64" s="39"/>
      <c r="BG64" s="34"/>
    </row>
    <row r="65" spans="1:59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 spans="1:59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 spans="1:59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 spans="1:59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 spans="1:5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 spans="1:59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 spans="1:59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 spans="1:59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 spans="1:59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 spans="1:59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pans="1:59" s="2" customFormat="1" ht="12.75">
      <c r="A75" s="34"/>
      <c r="B75" s="35"/>
      <c r="C75" s="36"/>
      <c r="D75" s="52" t="s">
        <v>47</v>
      </c>
      <c r="E75" s="38"/>
      <c r="F75" s="38"/>
      <c r="G75" s="38"/>
      <c r="H75" s="38"/>
      <c r="I75" s="38"/>
      <c r="J75" s="38"/>
      <c r="K75" s="38"/>
      <c r="L75" s="38"/>
      <c r="M75" s="38"/>
      <c r="N75" s="38"/>
      <c r="O75" s="38"/>
      <c r="P75" s="38"/>
      <c r="Q75" s="38"/>
      <c r="R75" s="38"/>
      <c r="S75" s="38"/>
      <c r="T75" s="38"/>
      <c r="U75" s="38"/>
      <c r="V75" s="52" t="s">
        <v>48</v>
      </c>
      <c r="W75" s="38"/>
      <c r="X75" s="38"/>
      <c r="Y75" s="38"/>
      <c r="Z75" s="38"/>
      <c r="AA75" s="38"/>
      <c r="AB75" s="38"/>
      <c r="AC75" s="38"/>
      <c r="AD75" s="38"/>
      <c r="AE75" s="38"/>
      <c r="AF75" s="38"/>
      <c r="AG75" s="38"/>
      <c r="AH75" s="52" t="s">
        <v>47</v>
      </c>
      <c r="AI75" s="38"/>
      <c r="AJ75" s="38"/>
      <c r="AK75" s="38"/>
      <c r="AL75" s="38"/>
      <c r="AM75" s="52" t="s">
        <v>48</v>
      </c>
      <c r="AN75" s="38"/>
      <c r="AO75" s="38"/>
      <c r="AP75" s="36"/>
      <c r="AQ75" s="36"/>
      <c r="AR75" s="39"/>
      <c r="BG75" s="34"/>
    </row>
    <row r="76" spans="1:59" s="2" customFormat="1">
      <c r="A76" s="34"/>
      <c r="B76" s="35"/>
      <c r="C76" s="36"/>
      <c r="D76" s="36"/>
      <c r="E76" s="36"/>
      <c r="F76" s="36"/>
      <c r="G76" s="36"/>
      <c r="H76" s="36"/>
      <c r="I76" s="36"/>
      <c r="J76" s="36"/>
      <c r="K76" s="36"/>
      <c r="L76" s="36"/>
      <c r="M76" s="36"/>
      <c r="N76" s="36"/>
      <c r="O76" s="36"/>
      <c r="P76" s="36"/>
      <c r="Q76" s="36"/>
      <c r="R76" s="36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  <c r="AF76" s="36"/>
      <c r="AG76" s="36"/>
      <c r="AH76" s="36"/>
      <c r="AI76" s="36"/>
      <c r="AJ76" s="36"/>
      <c r="AK76" s="36"/>
      <c r="AL76" s="36"/>
      <c r="AM76" s="36"/>
      <c r="AN76" s="36"/>
      <c r="AO76" s="36"/>
      <c r="AP76" s="36"/>
      <c r="AQ76" s="36"/>
      <c r="AR76" s="39"/>
      <c r="BG76" s="34"/>
    </row>
    <row r="77" spans="1:59" s="2" customFormat="1" ht="6.95" customHeight="1">
      <c r="A77" s="34"/>
      <c r="B77" s="54"/>
      <c r="C77" s="55"/>
      <c r="D77" s="55"/>
      <c r="E77" s="55"/>
      <c r="F77" s="55"/>
      <c r="G77" s="55"/>
      <c r="H77" s="55"/>
      <c r="I77" s="55"/>
      <c r="J77" s="55"/>
      <c r="K77" s="55"/>
      <c r="L77" s="55"/>
      <c r="M77" s="55"/>
      <c r="N77" s="55"/>
      <c r="O77" s="55"/>
      <c r="P77" s="55"/>
      <c r="Q77" s="55"/>
      <c r="R77" s="55"/>
      <c r="S77" s="55"/>
      <c r="T77" s="55"/>
      <c r="U77" s="55"/>
      <c r="V77" s="55"/>
      <c r="W77" s="55"/>
      <c r="X77" s="55"/>
      <c r="Y77" s="55"/>
      <c r="Z77" s="55"/>
      <c r="AA77" s="55"/>
      <c r="AB77" s="55"/>
      <c r="AC77" s="55"/>
      <c r="AD77" s="55"/>
      <c r="AE77" s="55"/>
      <c r="AF77" s="55"/>
      <c r="AG77" s="55"/>
      <c r="AH77" s="55"/>
      <c r="AI77" s="55"/>
      <c r="AJ77" s="55"/>
      <c r="AK77" s="55"/>
      <c r="AL77" s="55"/>
      <c r="AM77" s="55"/>
      <c r="AN77" s="55"/>
      <c r="AO77" s="55"/>
      <c r="AP77" s="55"/>
      <c r="AQ77" s="55"/>
      <c r="AR77" s="39"/>
      <c r="BG77" s="34"/>
    </row>
    <row r="81" spans="1:91" s="2" customFormat="1" ht="6.95" customHeight="1">
      <c r="A81" s="34"/>
      <c r="B81" s="56"/>
      <c r="C81" s="57"/>
      <c r="D81" s="57"/>
      <c r="E81" s="57"/>
      <c r="F81" s="57"/>
      <c r="G81" s="57"/>
      <c r="H81" s="57"/>
      <c r="I81" s="57"/>
      <c r="J81" s="57"/>
      <c r="K81" s="57"/>
      <c r="L81" s="57"/>
      <c r="M81" s="57"/>
      <c r="N81" s="57"/>
      <c r="O81" s="57"/>
      <c r="P81" s="57"/>
      <c r="Q81" s="57"/>
      <c r="R81" s="57"/>
      <c r="S81" s="57"/>
      <c r="T81" s="57"/>
      <c r="U81" s="57"/>
      <c r="V81" s="57"/>
      <c r="W81" s="57"/>
      <c r="X81" s="57"/>
      <c r="Y81" s="57"/>
      <c r="Z81" s="57"/>
      <c r="AA81" s="57"/>
      <c r="AB81" s="57"/>
      <c r="AC81" s="57"/>
      <c r="AD81" s="57"/>
      <c r="AE81" s="57"/>
      <c r="AF81" s="57"/>
      <c r="AG81" s="57"/>
      <c r="AH81" s="57"/>
      <c r="AI81" s="57"/>
      <c r="AJ81" s="57"/>
      <c r="AK81" s="57"/>
      <c r="AL81" s="57"/>
      <c r="AM81" s="57"/>
      <c r="AN81" s="57"/>
      <c r="AO81" s="57"/>
      <c r="AP81" s="57"/>
      <c r="AQ81" s="57"/>
      <c r="AR81" s="39"/>
      <c r="BG81" s="34"/>
    </row>
    <row r="82" spans="1:91" s="2" customFormat="1" ht="24.95" customHeight="1">
      <c r="A82" s="34"/>
      <c r="B82" s="35"/>
      <c r="C82" s="23" t="s">
        <v>51</v>
      </c>
      <c r="D82" s="36"/>
      <c r="E82" s="36"/>
      <c r="F82" s="36"/>
      <c r="G82" s="36"/>
      <c r="H82" s="36"/>
      <c r="I82" s="36"/>
      <c r="J82" s="36"/>
      <c r="K82" s="36"/>
      <c r="L82" s="36"/>
      <c r="M82" s="36"/>
      <c r="N82" s="36"/>
      <c r="O82" s="36"/>
      <c r="P82" s="36"/>
      <c r="Q82" s="36"/>
      <c r="R82" s="36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F82" s="36"/>
      <c r="AG82" s="36"/>
      <c r="AH82" s="36"/>
      <c r="AI82" s="36"/>
      <c r="AJ82" s="36"/>
      <c r="AK82" s="36"/>
      <c r="AL82" s="36"/>
      <c r="AM82" s="36"/>
      <c r="AN82" s="36"/>
      <c r="AO82" s="36"/>
      <c r="AP82" s="36"/>
      <c r="AQ82" s="36"/>
      <c r="AR82" s="39"/>
      <c r="BG82" s="34"/>
    </row>
    <row r="83" spans="1:91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36"/>
      <c r="M83" s="36"/>
      <c r="N83" s="36"/>
      <c r="O83" s="36"/>
      <c r="P83" s="36"/>
      <c r="Q83" s="36"/>
      <c r="R83" s="36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F83" s="36"/>
      <c r="AG83" s="36"/>
      <c r="AH83" s="36"/>
      <c r="AI83" s="36"/>
      <c r="AJ83" s="36"/>
      <c r="AK83" s="36"/>
      <c r="AL83" s="36"/>
      <c r="AM83" s="36"/>
      <c r="AN83" s="36"/>
      <c r="AO83" s="36"/>
      <c r="AP83" s="36"/>
      <c r="AQ83" s="36"/>
      <c r="AR83" s="39"/>
      <c r="BG83" s="34"/>
    </row>
    <row r="84" spans="1:91" s="4" customFormat="1" ht="12" customHeight="1">
      <c r="B84" s="58"/>
      <c r="C84" s="29" t="s">
        <v>14</v>
      </c>
      <c r="D84" s="59"/>
      <c r="E84" s="59"/>
      <c r="F84" s="59"/>
      <c r="G84" s="59"/>
      <c r="H84" s="59"/>
      <c r="I84" s="59"/>
      <c r="J84" s="59"/>
      <c r="K84" s="59"/>
      <c r="L84" s="59" t="str">
        <f>K5</f>
        <v>A87</v>
      </c>
      <c r="M84" s="59"/>
      <c r="N84" s="59"/>
      <c r="O84" s="59"/>
      <c r="P84" s="59"/>
      <c r="Q84" s="59"/>
      <c r="R84" s="59"/>
      <c r="S84" s="59"/>
      <c r="T84" s="59"/>
      <c r="U84" s="59"/>
      <c r="V84" s="59"/>
      <c r="W84" s="59"/>
      <c r="X84" s="59"/>
      <c r="Y84" s="59"/>
      <c r="Z84" s="59"/>
      <c r="AA84" s="59"/>
      <c r="AB84" s="59"/>
      <c r="AC84" s="59"/>
      <c r="AD84" s="59"/>
      <c r="AE84" s="59"/>
      <c r="AF84" s="59"/>
      <c r="AG84" s="59"/>
      <c r="AH84" s="59"/>
      <c r="AI84" s="59"/>
      <c r="AJ84" s="59"/>
      <c r="AK84" s="59"/>
      <c r="AL84" s="59"/>
      <c r="AM84" s="59"/>
      <c r="AN84" s="59"/>
      <c r="AO84" s="59"/>
      <c r="AP84" s="59"/>
      <c r="AQ84" s="59"/>
      <c r="AR84" s="60"/>
    </row>
    <row r="85" spans="1:91" s="5" customFormat="1" ht="36.950000000000003" customHeight="1">
      <c r="B85" s="61"/>
      <c r="C85" s="62" t="s">
        <v>17</v>
      </c>
      <c r="D85" s="63"/>
      <c r="E85" s="63"/>
      <c r="F85" s="63"/>
      <c r="G85" s="63"/>
      <c r="H85" s="63"/>
      <c r="I85" s="63"/>
      <c r="J85" s="63"/>
      <c r="K85" s="63"/>
      <c r="L85" s="296" t="str">
        <f>K6</f>
        <v>Oprava nástupišť v obvodu ST Zlín</v>
      </c>
      <c r="M85" s="297"/>
      <c r="N85" s="297"/>
      <c r="O85" s="297"/>
      <c r="P85" s="297"/>
      <c r="Q85" s="297"/>
      <c r="R85" s="297"/>
      <c r="S85" s="297"/>
      <c r="T85" s="297"/>
      <c r="U85" s="297"/>
      <c r="V85" s="297"/>
      <c r="W85" s="297"/>
      <c r="X85" s="297"/>
      <c r="Y85" s="297"/>
      <c r="Z85" s="297"/>
      <c r="AA85" s="297"/>
      <c r="AB85" s="297"/>
      <c r="AC85" s="297"/>
      <c r="AD85" s="297"/>
      <c r="AE85" s="297"/>
      <c r="AF85" s="297"/>
      <c r="AG85" s="297"/>
      <c r="AH85" s="297"/>
      <c r="AI85" s="297"/>
      <c r="AJ85" s="297"/>
      <c r="AK85" s="297"/>
      <c r="AL85" s="297"/>
      <c r="AM85" s="297"/>
      <c r="AN85" s="297"/>
      <c r="AO85" s="297"/>
      <c r="AP85" s="63"/>
      <c r="AQ85" s="63"/>
      <c r="AR85" s="64"/>
    </row>
    <row r="86" spans="1:91" s="2" customFormat="1" ht="6.95" customHeight="1">
      <c r="A86" s="34"/>
      <c r="B86" s="35"/>
      <c r="C86" s="36"/>
      <c r="D86" s="36"/>
      <c r="E86" s="36"/>
      <c r="F86" s="36"/>
      <c r="G86" s="36"/>
      <c r="H86" s="36"/>
      <c r="I86" s="36"/>
      <c r="J86" s="36"/>
      <c r="K86" s="36"/>
      <c r="L86" s="36"/>
      <c r="M86" s="36"/>
      <c r="N86" s="36"/>
      <c r="O86" s="36"/>
      <c r="P86" s="36"/>
      <c r="Q86" s="36"/>
      <c r="R86" s="36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F86" s="36"/>
      <c r="AG86" s="36"/>
      <c r="AH86" s="36"/>
      <c r="AI86" s="36"/>
      <c r="AJ86" s="36"/>
      <c r="AK86" s="36"/>
      <c r="AL86" s="36"/>
      <c r="AM86" s="36"/>
      <c r="AN86" s="36"/>
      <c r="AO86" s="36"/>
      <c r="AP86" s="36"/>
      <c r="AQ86" s="36"/>
      <c r="AR86" s="39"/>
      <c r="BG86" s="34"/>
    </row>
    <row r="87" spans="1:91" s="2" customFormat="1" ht="12" customHeight="1">
      <c r="A87" s="34"/>
      <c r="B87" s="35"/>
      <c r="C87" s="29" t="s">
        <v>21</v>
      </c>
      <c r="D87" s="36"/>
      <c r="E87" s="36"/>
      <c r="F87" s="36"/>
      <c r="G87" s="36"/>
      <c r="H87" s="36"/>
      <c r="I87" s="36"/>
      <c r="J87" s="36"/>
      <c r="K87" s="36"/>
      <c r="L87" s="65" t="str">
        <f>IF(K8="","",K8)</f>
        <v xml:space="preserve"> </v>
      </c>
      <c r="M87" s="36"/>
      <c r="N87" s="36"/>
      <c r="O87" s="36"/>
      <c r="P87" s="36"/>
      <c r="Q87" s="36"/>
      <c r="R87" s="36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F87" s="36"/>
      <c r="AG87" s="36"/>
      <c r="AH87" s="36"/>
      <c r="AI87" s="29" t="s">
        <v>23</v>
      </c>
      <c r="AJ87" s="36"/>
      <c r="AK87" s="36"/>
      <c r="AL87" s="36"/>
      <c r="AM87" s="276" t="str">
        <f>IF(AN8= "","",AN8)</f>
        <v/>
      </c>
      <c r="AN87" s="276"/>
      <c r="AO87" s="36"/>
      <c r="AP87" s="36"/>
      <c r="AQ87" s="36"/>
      <c r="AR87" s="39"/>
      <c r="BG87" s="34"/>
    </row>
    <row r="88" spans="1:91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36"/>
      <c r="M88" s="36"/>
      <c r="N88" s="36"/>
      <c r="O88" s="36"/>
      <c r="P88" s="36"/>
      <c r="Q88" s="36"/>
      <c r="R88" s="36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F88" s="36"/>
      <c r="AG88" s="36"/>
      <c r="AH88" s="36"/>
      <c r="AI88" s="36"/>
      <c r="AJ88" s="36"/>
      <c r="AK88" s="36"/>
      <c r="AL88" s="36"/>
      <c r="AM88" s="36"/>
      <c r="AN88" s="36"/>
      <c r="AO88" s="36"/>
      <c r="AP88" s="36"/>
      <c r="AQ88" s="36"/>
      <c r="AR88" s="39"/>
      <c r="BG88" s="34"/>
    </row>
    <row r="89" spans="1:91" s="2" customFormat="1" ht="15.2" customHeight="1">
      <c r="A89" s="34"/>
      <c r="B89" s="35"/>
      <c r="C89" s="29" t="s">
        <v>24</v>
      </c>
      <c r="D89" s="36"/>
      <c r="E89" s="36"/>
      <c r="F89" s="36"/>
      <c r="G89" s="36"/>
      <c r="H89" s="36"/>
      <c r="I89" s="36"/>
      <c r="J89" s="36"/>
      <c r="K89" s="36"/>
      <c r="L89" s="59" t="str">
        <f>IF(E11= "","",E11)</f>
        <v xml:space="preserve"> </v>
      </c>
      <c r="M89" s="36"/>
      <c r="N89" s="36"/>
      <c r="O89" s="36"/>
      <c r="P89" s="36"/>
      <c r="Q89" s="36"/>
      <c r="R89" s="36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F89" s="36"/>
      <c r="AG89" s="36"/>
      <c r="AH89" s="36"/>
      <c r="AI89" s="29" t="s">
        <v>29</v>
      </c>
      <c r="AJ89" s="36"/>
      <c r="AK89" s="36"/>
      <c r="AL89" s="36"/>
      <c r="AM89" s="277" t="str">
        <f>IF(E17="","",E17)</f>
        <v xml:space="preserve"> </v>
      </c>
      <c r="AN89" s="278"/>
      <c r="AO89" s="278"/>
      <c r="AP89" s="278"/>
      <c r="AQ89" s="36"/>
      <c r="AR89" s="39"/>
      <c r="AS89" s="263" t="s">
        <v>52</v>
      </c>
      <c r="AT89" s="264"/>
      <c r="AU89" s="67"/>
      <c r="AV89" s="67"/>
      <c r="AW89" s="67"/>
      <c r="AX89" s="67"/>
      <c r="AY89" s="67"/>
      <c r="AZ89" s="67"/>
      <c r="BA89" s="67"/>
      <c r="BB89" s="67"/>
      <c r="BC89" s="67"/>
      <c r="BD89" s="67"/>
      <c r="BE89" s="67"/>
      <c r="BF89" s="68"/>
      <c r="BG89" s="34"/>
    </row>
    <row r="90" spans="1:91" s="2" customFormat="1" ht="15.2" customHeight="1">
      <c r="A90" s="34"/>
      <c r="B90" s="35"/>
      <c r="C90" s="29" t="s">
        <v>27</v>
      </c>
      <c r="D90" s="36"/>
      <c r="E90" s="36"/>
      <c r="F90" s="36"/>
      <c r="G90" s="36"/>
      <c r="H90" s="36"/>
      <c r="I90" s="36"/>
      <c r="J90" s="36"/>
      <c r="K90" s="36"/>
      <c r="L90" s="59" t="str">
        <f>IF(E14= "Vyplň údaj","",E14)</f>
        <v/>
      </c>
      <c r="M90" s="36"/>
      <c r="N90" s="36"/>
      <c r="O90" s="36"/>
      <c r="P90" s="36"/>
      <c r="Q90" s="36"/>
      <c r="R90" s="36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F90" s="36"/>
      <c r="AG90" s="36"/>
      <c r="AH90" s="36"/>
      <c r="AI90" s="29" t="s">
        <v>30</v>
      </c>
      <c r="AJ90" s="36"/>
      <c r="AK90" s="36"/>
      <c r="AL90" s="36"/>
      <c r="AM90" s="277" t="str">
        <f>IF(E20="","",E20)</f>
        <v xml:space="preserve"> </v>
      </c>
      <c r="AN90" s="278"/>
      <c r="AO90" s="278"/>
      <c r="AP90" s="278"/>
      <c r="AQ90" s="36"/>
      <c r="AR90" s="39"/>
      <c r="AS90" s="265"/>
      <c r="AT90" s="266"/>
      <c r="AU90" s="69"/>
      <c r="AV90" s="69"/>
      <c r="AW90" s="69"/>
      <c r="AX90" s="69"/>
      <c r="AY90" s="69"/>
      <c r="AZ90" s="69"/>
      <c r="BA90" s="69"/>
      <c r="BB90" s="69"/>
      <c r="BC90" s="69"/>
      <c r="BD90" s="69"/>
      <c r="BE90" s="69"/>
      <c r="BF90" s="70"/>
      <c r="BG90" s="34"/>
    </row>
    <row r="91" spans="1:91" s="2" customFormat="1" ht="10.9" customHeight="1">
      <c r="A91" s="34"/>
      <c r="B91" s="35"/>
      <c r="C91" s="36"/>
      <c r="D91" s="36"/>
      <c r="E91" s="36"/>
      <c r="F91" s="36"/>
      <c r="G91" s="36"/>
      <c r="H91" s="36"/>
      <c r="I91" s="36"/>
      <c r="J91" s="36"/>
      <c r="K91" s="36"/>
      <c r="L91" s="36"/>
      <c r="M91" s="36"/>
      <c r="N91" s="36"/>
      <c r="O91" s="36"/>
      <c r="P91" s="36"/>
      <c r="Q91" s="36"/>
      <c r="R91" s="36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F91" s="36"/>
      <c r="AG91" s="36"/>
      <c r="AH91" s="36"/>
      <c r="AI91" s="36"/>
      <c r="AJ91" s="36"/>
      <c r="AK91" s="36"/>
      <c r="AL91" s="36"/>
      <c r="AM91" s="36"/>
      <c r="AN91" s="36"/>
      <c r="AO91" s="36"/>
      <c r="AP91" s="36"/>
      <c r="AQ91" s="36"/>
      <c r="AR91" s="39"/>
      <c r="AS91" s="267"/>
      <c r="AT91" s="268"/>
      <c r="AU91" s="71"/>
      <c r="AV91" s="71"/>
      <c r="AW91" s="71"/>
      <c r="AX91" s="71"/>
      <c r="AY91" s="71"/>
      <c r="AZ91" s="71"/>
      <c r="BA91" s="71"/>
      <c r="BB91" s="71"/>
      <c r="BC91" s="71"/>
      <c r="BD91" s="71"/>
      <c r="BE91" s="71"/>
      <c r="BF91" s="72"/>
      <c r="BG91" s="34"/>
    </row>
    <row r="92" spans="1:91" s="2" customFormat="1" ht="29.25" customHeight="1">
      <c r="A92" s="34"/>
      <c r="B92" s="35"/>
      <c r="C92" s="300" t="s">
        <v>53</v>
      </c>
      <c r="D92" s="275"/>
      <c r="E92" s="275"/>
      <c r="F92" s="275"/>
      <c r="G92" s="275"/>
      <c r="H92" s="73"/>
      <c r="I92" s="298" t="s">
        <v>54</v>
      </c>
      <c r="J92" s="275"/>
      <c r="K92" s="275"/>
      <c r="L92" s="275"/>
      <c r="M92" s="275"/>
      <c r="N92" s="275"/>
      <c r="O92" s="275"/>
      <c r="P92" s="275"/>
      <c r="Q92" s="275"/>
      <c r="R92" s="275"/>
      <c r="S92" s="275"/>
      <c r="T92" s="275"/>
      <c r="U92" s="275"/>
      <c r="V92" s="275"/>
      <c r="W92" s="275"/>
      <c r="X92" s="275"/>
      <c r="Y92" s="275"/>
      <c r="Z92" s="275"/>
      <c r="AA92" s="275"/>
      <c r="AB92" s="275"/>
      <c r="AC92" s="275"/>
      <c r="AD92" s="275"/>
      <c r="AE92" s="275"/>
      <c r="AF92" s="275"/>
      <c r="AG92" s="274" t="s">
        <v>55</v>
      </c>
      <c r="AH92" s="275"/>
      <c r="AI92" s="275"/>
      <c r="AJ92" s="275"/>
      <c r="AK92" s="275"/>
      <c r="AL92" s="275"/>
      <c r="AM92" s="275"/>
      <c r="AN92" s="298" t="s">
        <v>56</v>
      </c>
      <c r="AO92" s="275"/>
      <c r="AP92" s="299"/>
      <c r="AQ92" s="74" t="s">
        <v>57</v>
      </c>
      <c r="AR92" s="39"/>
      <c r="AS92" s="75" t="s">
        <v>58</v>
      </c>
      <c r="AT92" s="76" t="s">
        <v>59</v>
      </c>
      <c r="AU92" s="76" t="s">
        <v>60</v>
      </c>
      <c r="AV92" s="76" t="s">
        <v>61</v>
      </c>
      <c r="AW92" s="76" t="s">
        <v>62</v>
      </c>
      <c r="AX92" s="76" t="s">
        <v>63</v>
      </c>
      <c r="AY92" s="76" t="s">
        <v>64</v>
      </c>
      <c r="AZ92" s="76" t="s">
        <v>65</v>
      </c>
      <c r="BA92" s="76" t="s">
        <v>66</v>
      </c>
      <c r="BB92" s="76" t="s">
        <v>67</v>
      </c>
      <c r="BC92" s="76" t="s">
        <v>68</v>
      </c>
      <c r="BD92" s="76" t="s">
        <v>69</v>
      </c>
      <c r="BE92" s="76" t="s">
        <v>70</v>
      </c>
      <c r="BF92" s="77" t="s">
        <v>71</v>
      </c>
      <c r="BG92" s="34"/>
    </row>
    <row r="93" spans="1:91" s="2" customFormat="1" ht="10.9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36"/>
      <c r="M93" s="36"/>
      <c r="N93" s="36"/>
      <c r="O93" s="36"/>
      <c r="P93" s="36"/>
      <c r="Q93" s="36"/>
      <c r="R93" s="36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F93" s="36"/>
      <c r="AG93" s="36"/>
      <c r="AH93" s="36"/>
      <c r="AI93" s="36"/>
      <c r="AJ93" s="36"/>
      <c r="AK93" s="36"/>
      <c r="AL93" s="36"/>
      <c r="AM93" s="36"/>
      <c r="AN93" s="36"/>
      <c r="AO93" s="36"/>
      <c r="AP93" s="36"/>
      <c r="AQ93" s="36"/>
      <c r="AR93" s="39"/>
      <c r="AS93" s="78"/>
      <c r="AT93" s="79"/>
      <c r="AU93" s="79"/>
      <c r="AV93" s="79"/>
      <c r="AW93" s="79"/>
      <c r="AX93" s="79"/>
      <c r="AY93" s="79"/>
      <c r="AZ93" s="79"/>
      <c r="BA93" s="79"/>
      <c r="BB93" s="79"/>
      <c r="BC93" s="79"/>
      <c r="BD93" s="79"/>
      <c r="BE93" s="79"/>
      <c r="BF93" s="80"/>
      <c r="BG93" s="34"/>
    </row>
    <row r="94" spans="1:91" s="6" customFormat="1" ht="32.450000000000003" customHeight="1">
      <c r="B94" s="81"/>
      <c r="C94" s="82" t="s">
        <v>72</v>
      </c>
      <c r="D94" s="83"/>
      <c r="E94" s="83"/>
      <c r="F94" s="83"/>
      <c r="G94" s="83"/>
      <c r="H94" s="83"/>
      <c r="I94" s="83"/>
      <c r="J94" s="83"/>
      <c r="K94" s="83"/>
      <c r="L94" s="83"/>
      <c r="M94" s="83"/>
      <c r="N94" s="83"/>
      <c r="O94" s="83"/>
      <c r="P94" s="83"/>
      <c r="Q94" s="83"/>
      <c r="R94" s="83"/>
      <c r="S94" s="83"/>
      <c r="T94" s="83"/>
      <c r="U94" s="83"/>
      <c r="V94" s="83"/>
      <c r="W94" s="83"/>
      <c r="X94" s="83"/>
      <c r="Y94" s="83"/>
      <c r="Z94" s="83"/>
      <c r="AA94" s="83"/>
      <c r="AB94" s="83"/>
      <c r="AC94" s="83"/>
      <c r="AD94" s="83"/>
      <c r="AE94" s="83"/>
      <c r="AF94" s="83"/>
      <c r="AG94" s="283">
        <f>ROUND(SUM(AG95:AG107),2)</f>
        <v>253550</v>
      </c>
      <c r="AH94" s="283"/>
      <c r="AI94" s="283"/>
      <c r="AJ94" s="283"/>
      <c r="AK94" s="283"/>
      <c r="AL94" s="283"/>
      <c r="AM94" s="283"/>
      <c r="AN94" s="262">
        <f t="shared" ref="AN94:AN107" si="0">SUM(AG94,AV94)</f>
        <v>306795.5</v>
      </c>
      <c r="AO94" s="262"/>
      <c r="AP94" s="262"/>
      <c r="AQ94" s="85" t="s">
        <v>1</v>
      </c>
      <c r="AR94" s="86"/>
      <c r="AS94" s="87">
        <f>ROUND(SUM(AS95:AS107),2)</f>
        <v>253550</v>
      </c>
      <c r="AT94" s="88">
        <f>ROUND(SUM(AT95:AT107),2)</f>
        <v>0</v>
      </c>
      <c r="AU94" s="89">
        <f>ROUND(SUM(AU95:AU107),2)</f>
        <v>0</v>
      </c>
      <c r="AV94" s="89">
        <f t="shared" ref="AV94:AV107" si="1">ROUND(SUM(AX94:AY94),2)</f>
        <v>53245.5</v>
      </c>
      <c r="AW94" s="90">
        <f>ROUND(SUM(AW95:AW107),5)</f>
        <v>0</v>
      </c>
      <c r="AX94" s="89">
        <f>ROUND(BB94*L29,2)</f>
        <v>53245.5</v>
      </c>
      <c r="AY94" s="89">
        <f>ROUND(BC94*L30,2)</f>
        <v>0</v>
      </c>
      <c r="AZ94" s="89">
        <f>ROUND(BD94*L29,2)</f>
        <v>0</v>
      </c>
      <c r="BA94" s="89">
        <f>ROUND(BE94*L30,2)</f>
        <v>0</v>
      </c>
      <c r="BB94" s="89">
        <f>ROUND(SUM(BB95:BB107),2)</f>
        <v>253550</v>
      </c>
      <c r="BC94" s="89">
        <f>ROUND(SUM(BC95:BC107),2)</f>
        <v>0</v>
      </c>
      <c r="BD94" s="89">
        <f>ROUND(SUM(BD95:BD107),2)</f>
        <v>0</v>
      </c>
      <c r="BE94" s="89">
        <f>ROUND(SUM(BE95:BE107),2)</f>
        <v>0</v>
      </c>
      <c r="BF94" s="91">
        <f>ROUND(SUM(BF95:BF107),2)</f>
        <v>0</v>
      </c>
      <c r="BS94" s="92" t="s">
        <v>73</v>
      </c>
      <c r="BT94" s="92" t="s">
        <v>74</v>
      </c>
      <c r="BU94" s="93" t="s">
        <v>75</v>
      </c>
      <c r="BV94" s="92" t="s">
        <v>76</v>
      </c>
      <c r="BW94" s="92" t="s">
        <v>6</v>
      </c>
      <c r="BX94" s="92" t="s">
        <v>77</v>
      </c>
      <c r="CL94" s="92" t="s">
        <v>1</v>
      </c>
    </row>
    <row r="95" spans="1:91" s="7" customFormat="1" ht="24.75" customHeight="1">
      <c r="A95" s="94" t="s">
        <v>78</v>
      </c>
      <c r="B95" s="95"/>
      <c r="C95" s="96"/>
      <c r="D95" s="282" t="s">
        <v>79</v>
      </c>
      <c r="E95" s="282"/>
      <c r="F95" s="282"/>
      <c r="G95" s="282"/>
      <c r="H95" s="282"/>
      <c r="I95" s="97"/>
      <c r="J95" s="282" t="s">
        <v>80</v>
      </c>
      <c r="K95" s="282"/>
      <c r="L95" s="282"/>
      <c r="M95" s="282"/>
      <c r="N95" s="282"/>
      <c r="O95" s="282"/>
      <c r="P95" s="282"/>
      <c r="Q95" s="282"/>
      <c r="R95" s="282"/>
      <c r="S95" s="282"/>
      <c r="T95" s="282"/>
      <c r="U95" s="282"/>
      <c r="V95" s="282"/>
      <c r="W95" s="282"/>
      <c r="X95" s="282"/>
      <c r="Y95" s="282"/>
      <c r="Z95" s="282"/>
      <c r="AA95" s="282"/>
      <c r="AB95" s="282"/>
      <c r="AC95" s="282"/>
      <c r="AD95" s="282"/>
      <c r="AE95" s="282"/>
      <c r="AF95" s="282"/>
      <c r="AG95" s="260">
        <f>'SO 01.1 - zast. Vésky - k...'!K32</f>
        <v>126775</v>
      </c>
      <c r="AH95" s="261"/>
      <c r="AI95" s="261"/>
      <c r="AJ95" s="261"/>
      <c r="AK95" s="261"/>
      <c r="AL95" s="261"/>
      <c r="AM95" s="261"/>
      <c r="AN95" s="260">
        <f t="shared" si="0"/>
        <v>153397.75</v>
      </c>
      <c r="AO95" s="261"/>
      <c r="AP95" s="261"/>
      <c r="AQ95" s="98" t="s">
        <v>81</v>
      </c>
      <c r="AR95" s="99"/>
      <c r="AS95" s="100">
        <f>'SO 01.1 - zast. Vésky - k...'!K30</f>
        <v>126775</v>
      </c>
      <c r="AT95" s="101">
        <f>'SO 01.1 - zast. Vésky - k...'!K31</f>
        <v>0</v>
      </c>
      <c r="AU95" s="101">
        <v>0</v>
      </c>
      <c r="AV95" s="101">
        <f t="shared" si="1"/>
        <v>26622.75</v>
      </c>
      <c r="AW95" s="102">
        <f>'SO 01.1 - zast. Vésky - k...'!T124</f>
        <v>0</v>
      </c>
      <c r="AX95" s="101">
        <f>'SO 01.1 - zast. Vésky - k...'!K35</f>
        <v>26622.75</v>
      </c>
      <c r="AY95" s="101">
        <f>'SO 01.1 - zast. Vésky - k...'!K36</f>
        <v>0</v>
      </c>
      <c r="AZ95" s="101">
        <f>'SO 01.1 - zast. Vésky - k...'!K37</f>
        <v>0</v>
      </c>
      <c r="BA95" s="101">
        <f>'SO 01.1 - zast. Vésky - k...'!K38</f>
        <v>0</v>
      </c>
      <c r="BB95" s="101">
        <f>'SO 01.1 - zast. Vésky - k...'!F35</f>
        <v>126775</v>
      </c>
      <c r="BC95" s="101">
        <f>'SO 01.1 - zast. Vésky - k...'!F36</f>
        <v>0</v>
      </c>
      <c r="BD95" s="101">
        <f>'SO 01.1 - zast. Vésky - k...'!F37</f>
        <v>0</v>
      </c>
      <c r="BE95" s="101">
        <f>'SO 01.1 - zast. Vésky - k...'!F38</f>
        <v>0</v>
      </c>
      <c r="BF95" s="103">
        <f>'SO 01.1 - zast. Vésky - k...'!F39</f>
        <v>0</v>
      </c>
      <c r="BT95" s="104" t="s">
        <v>82</v>
      </c>
      <c r="BV95" s="104" t="s">
        <v>76</v>
      </c>
      <c r="BW95" s="104" t="s">
        <v>83</v>
      </c>
      <c r="BX95" s="104" t="s">
        <v>6</v>
      </c>
      <c r="CL95" s="104" t="s">
        <v>1</v>
      </c>
      <c r="CM95" s="104" t="s">
        <v>84</v>
      </c>
    </row>
    <row r="96" spans="1:91" s="7" customFormat="1" ht="24.75" customHeight="1">
      <c r="A96" s="94" t="s">
        <v>78</v>
      </c>
      <c r="B96" s="95"/>
      <c r="C96" s="96"/>
      <c r="D96" s="282" t="s">
        <v>85</v>
      </c>
      <c r="E96" s="282"/>
      <c r="F96" s="282"/>
      <c r="G96" s="282"/>
      <c r="H96" s="282"/>
      <c r="I96" s="97"/>
      <c r="J96" s="282" t="s">
        <v>86</v>
      </c>
      <c r="K96" s="282"/>
      <c r="L96" s="282"/>
      <c r="M96" s="282"/>
      <c r="N96" s="282"/>
      <c r="O96" s="282"/>
      <c r="P96" s="282"/>
      <c r="Q96" s="282"/>
      <c r="R96" s="282"/>
      <c r="S96" s="282"/>
      <c r="T96" s="282"/>
      <c r="U96" s="282"/>
      <c r="V96" s="282"/>
      <c r="W96" s="282"/>
      <c r="X96" s="282"/>
      <c r="Y96" s="282"/>
      <c r="Z96" s="282"/>
      <c r="AA96" s="282"/>
      <c r="AB96" s="282"/>
      <c r="AC96" s="282"/>
      <c r="AD96" s="282"/>
      <c r="AE96" s="282"/>
      <c r="AF96" s="282"/>
      <c r="AG96" s="260">
        <f>'SO 01.2.1 - zast. Vésky -...'!K32</f>
        <v>0</v>
      </c>
      <c r="AH96" s="261"/>
      <c r="AI96" s="261"/>
      <c r="AJ96" s="261"/>
      <c r="AK96" s="261"/>
      <c r="AL96" s="261"/>
      <c r="AM96" s="261"/>
      <c r="AN96" s="260">
        <f t="shared" si="0"/>
        <v>0</v>
      </c>
      <c r="AO96" s="261"/>
      <c r="AP96" s="261"/>
      <c r="AQ96" s="98" t="s">
        <v>81</v>
      </c>
      <c r="AR96" s="99"/>
      <c r="AS96" s="100">
        <f>'SO 01.2.1 - zast. Vésky -...'!K30</f>
        <v>0</v>
      </c>
      <c r="AT96" s="101">
        <f>'SO 01.2.1 - zast. Vésky -...'!K31</f>
        <v>0</v>
      </c>
      <c r="AU96" s="101">
        <v>0</v>
      </c>
      <c r="AV96" s="101">
        <f t="shared" si="1"/>
        <v>0</v>
      </c>
      <c r="AW96" s="102">
        <f>'SO 01.2.1 - zast. Vésky -...'!T124</f>
        <v>0</v>
      </c>
      <c r="AX96" s="101">
        <f>'SO 01.2.1 - zast. Vésky -...'!K35</f>
        <v>0</v>
      </c>
      <c r="AY96" s="101">
        <f>'SO 01.2.1 - zast. Vésky -...'!K36</f>
        <v>0</v>
      </c>
      <c r="AZ96" s="101">
        <f>'SO 01.2.1 - zast. Vésky -...'!K37</f>
        <v>0</v>
      </c>
      <c r="BA96" s="101">
        <f>'SO 01.2.1 - zast. Vésky -...'!K38</f>
        <v>0</v>
      </c>
      <c r="BB96" s="101">
        <f>'SO 01.2.1 - zast. Vésky -...'!F35</f>
        <v>0</v>
      </c>
      <c r="BC96" s="101">
        <f>'SO 01.2.1 - zast. Vésky -...'!F36</f>
        <v>0</v>
      </c>
      <c r="BD96" s="101">
        <f>'SO 01.2.1 - zast. Vésky -...'!F37</f>
        <v>0</v>
      </c>
      <c r="BE96" s="101">
        <f>'SO 01.2.1 - zast. Vésky -...'!F38</f>
        <v>0</v>
      </c>
      <c r="BF96" s="103">
        <f>'SO 01.2.1 - zast. Vésky -...'!F39</f>
        <v>0</v>
      </c>
      <c r="BT96" s="104" t="s">
        <v>82</v>
      </c>
      <c r="BV96" s="104" t="s">
        <v>76</v>
      </c>
      <c r="BW96" s="104" t="s">
        <v>87</v>
      </c>
      <c r="BX96" s="104" t="s">
        <v>6</v>
      </c>
      <c r="CL96" s="104" t="s">
        <v>1</v>
      </c>
      <c r="CM96" s="104" t="s">
        <v>84</v>
      </c>
    </row>
    <row r="97" spans="1:91" s="7" customFormat="1" ht="24.75" customHeight="1">
      <c r="A97" s="94" t="s">
        <v>78</v>
      </c>
      <c r="B97" s="95"/>
      <c r="C97" s="96"/>
      <c r="D97" s="282" t="s">
        <v>88</v>
      </c>
      <c r="E97" s="282"/>
      <c r="F97" s="282"/>
      <c r="G97" s="282"/>
      <c r="H97" s="282"/>
      <c r="I97" s="97"/>
      <c r="J97" s="282" t="s">
        <v>89</v>
      </c>
      <c r="K97" s="282"/>
      <c r="L97" s="282"/>
      <c r="M97" s="282"/>
      <c r="N97" s="282"/>
      <c r="O97" s="282"/>
      <c r="P97" s="282"/>
      <c r="Q97" s="282"/>
      <c r="R97" s="282"/>
      <c r="S97" s="282"/>
      <c r="T97" s="282"/>
      <c r="U97" s="282"/>
      <c r="V97" s="282"/>
      <c r="W97" s="282"/>
      <c r="X97" s="282"/>
      <c r="Y97" s="282"/>
      <c r="Z97" s="282"/>
      <c r="AA97" s="282"/>
      <c r="AB97" s="282"/>
      <c r="AC97" s="282"/>
      <c r="AD97" s="282"/>
      <c r="AE97" s="282"/>
      <c r="AF97" s="282"/>
      <c r="AG97" s="260">
        <f>'SO 01.2.2 - zast. Vésky -...'!K32</f>
        <v>0</v>
      </c>
      <c r="AH97" s="261"/>
      <c r="AI97" s="261"/>
      <c r="AJ97" s="261"/>
      <c r="AK97" s="261"/>
      <c r="AL97" s="261"/>
      <c r="AM97" s="261"/>
      <c r="AN97" s="260">
        <f t="shared" si="0"/>
        <v>0</v>
      </c>
      <c r="AO97" s="261"/>
      <c r="AP97" s="261"/>
      <c r="AQ97" s="98" t="s">
        <v>81</v>
      </c>
      <c r="AR97" s="99"/>
      <c r="AS97" s="100">
        <f>'SO 01.2.2 - zast. Vésky -...'!K30</f>
        <v>0</v>
      </c>
      <c r="AT97" s="101">
        <f>'SO 01.2.2 - zast. Vésky -...'!K31</f>
        <v>0</v>
      </c>
      <c r="AU97" s="101">
        <v>0</v>
      </c>
      <c r="AV97" s="101">
        <f t="shared" si="1"/>
        <v>0</v>
      </c>
      <c r="AW97" s="102">
        <f>'SO 01.2.2 - zast. Vésky -...'!T120</f>
        <v>0</v>
      </c>
      <c r="AX97" s="101">
        <f>'SO 01.2.2 - zast. Vésky -...'!K35</f>
        <v>0</v>
      </c>
      <c r="AY97" s="101">
        <f>'SO 01.2.2 - zast. Vésky -...'!K36</f>
        <v>0</v>
      </c>
      <c r="AZ97" s="101">
        <f>'SO 01.2.2 - zast. Vésky -...'!K37</f>
        <v>0</v>
      </c>
      <c r="BA97" s="101">
        <f>'SO 01.2.2 - zast. Vésky -...'!K38</f>
        <v>0</v>
      </c>
      <c r="BB97" s="101">
        <f>'SO 01.2.2 - zast. Vésky -...'!F35</f>
        <v>0</v>
      </c>
      <c r="BC97" s="101">
        <f>'SO 01.2.2 - zast. Vésky -...'!F36</f>
        <v>0</v>
      </c>
      <c r="BD97" s="101">
        <f>'SO 01.2.2 - zast. Vésky -...'!F37</f>
        <v>0</v>
      </c>
      <c r="BE97" s="101">
        <f>'SO 01.2.2 - zast. Vésky -...'!F38</f>
        <v>0</v>
      </c>
      <c r="BF97" s="103">
        <f>'SO 01.2.2 - zast. Vésky -...'!F39</f>
        <v>0</v>
      </c>
      <c r="BT97" s="104" t="s">
        <v>82</v>
      </c>
      <c r="BV97" s="104" t="s">
        <v>76</v>
      </c>
      <c r="BW97" s="104" t="s">
        <v>90</v>
      </c>
      <c r="BX97" s="104" t="s">
        <v>6</v>
      </c>
      <c r="CL97" s="104" t="s">
        <v>1</v>
      </c>
      <c r="CM97" s="104" t="s">
        <v>84</v>
      </c>
    </row>
    <row r="98" spans="1:91" s="7" customFormat="1" ht="24.75" customHeight="1">
      <c r="A98" s="94" t="s">
        <v>78</v>
      </c>
      <c r="B98" s="95"/>
      <c r="C98" s="96"/>
      <c r="D98" s="282" t="s">
        <v>91</v>
      </c>
      <c r="E98" s="282"/>
      <c r="F98" s="282"/>
      <c r="G98" s="282"/>
      <c r="H98" s="282"/>
      <c r="I98" s="97"/>
      <c r="J98" s="282" t="s">
        <v>92</v>
      </c>
      <c r="K98" s="282"/>
      <c r="L98" s="282"/>
      <c r="M98" s="282"/>
      <c r="N98" s="282"/>
      <c r="O98" s="282"/>
      <c r="P98" s="282"/>
      <c r="Q98" s="282"/>
      <c r="R98" s="282"/>
      <c r="S98" s="282"/>
      <c r="T98" s="282"/>
      <c r="U98" s="282"/>
      <c r="V98" s="282"/>
      <c r="W98" s="282"/>
      <c r="X98" s="282"/>
      <c r="Y98" s="282"/>
      <c r="Z98" s="282"/>
      <c r="AA98" s="282"/>
      <c r="AB98" s="282"/>
      <c r="AC98" s="282"/>
      <c r="AD98" s="282"/>
      <c r="AE98" s="282"/>
      <c r="AF98" s="282"/>
      <c r="AG98" s="260">
        <f>'SO 01.3.1 - zast. Vésky -...'!K32</f>
        <v>0</v>
      </c>
      <c r="AH98" s="261"/>
      <c r="AI98" s="261"/>
      <c r="AJ98" s="261"/>
      <c r="AK98" s="261"/>
      <c r="AL98" s="261"/>
      <c r="AM98" s="261"/>
      <c r="AN98" s="260">
        <f t="shared" si="0"/>
        <v>0</v>
      </c>
      <c r="AO98" s="261"/>
      <c r="AP98" s="261"/>
      <c r="AQ98" s="98" t="s">
        <v>81</v>
      </c>
      <c r="AR98" s="99"/>
      <c r="AS98" s="100">
        <f>'SO 01.3.1 - zast. Vésky -...'!K30</f>
        <v>0</v>
      </c>
      <c r="AT98" s="101">
        <f>'SO 01.3.1 - zast. Vésky -...'!K31</f>
        <v>0</v>
      </c>
      <c r="AU98" s="101">
        <v>0</v>
      </c>
      <c r="AV98" s="101">
        <f t="shared" si="1"/>
        <v>0</v>
      </c>
      <c r="AW98" s="102">
        <f>'SO 01.3.1 - zast. Vésky -...'!T119</f>
        <v>0</v>
      </c>
      <c r="AX98" s="101">
        <f>'SO 01.3.1 - zast. Vésky -...'!K35</f>
        <v>0</v>
      </c>
      <c r="AY98" s="101">
        <f>'SO 01.3.1 - zast. Vésky -...'!K36</f>
        <v>0</v>
      </c>
      <c r="AZ98" s="101">
        <f>'SO 01.3.1 - zast. Vésky -...'!K37</f>
        <v>0</v>
      </c>
      <c r="BA98" s="101">
        <f>'SO 01.3.1 - zast. Vésky -...'!K38</f>
        <v>0</v>
      </c>
      <c r="BB98" s="101">
        <f>'SO 01.3.1 - zast. Vésky -...'!F35</f>
        <v>0</v>
      </c>
      <c r="BC98" s="101">
        <f>'SO 01.3.1 - zast. Vésky -...'!F36</f>
        <v>0</v>
      </c>
      <c r="BD98" s="101">
        <f>'SO 01.3.1 - zast. Vésky -...'!F37</f>
        <v>0</v>
      </c>
      <c r="BE98" s="101">
        <f>'SO 01.3.1 - zast. Vésky -...'!F38</f>
        <v>0</v>
      </c>
      <c r="BF98" s="103">
        <f>'SO 01.3.1 - zast. Vésky -...'!F39</f>
        <v>0</v>
      </c>
      <c r="BT98" s="104" t="s">
        <v>82</v>
      </c>
      <c r="BV98" s="104" t="s">
        <v>76</v>
      </c>
      <c r="BW98" s="104" t="s">
        <v>93</v>
      </c>
      <c r="BX98" s="104" t="s">
        <v>6</v>
      </c>
      <c r="CL98" s="104" t="s">
        <v>1</v>
      </c>
      <c r="CM98" s="104" t="s">
        <v>84</v>
      </c>
    </row>
    <row r="99" spans="1:91" s="7" customFormat="1" ht="24.75" customHeight="1">
      <c r="A99" s="94" t="s">
        <v>78</v>
      </c>
      <c r="B99" s="95"/>
      <c r="C99" s="96"/>
      <c r="D99" s="282" t="s">
        <v>94</v>
      </c>
      <c r="E99" s="282"/>
      <c r="F99" s="282"/>
      <c r="G99" s="282"/>
      <c r="H99" s="282"/>
      <c r="I99" s="97"/>
      <c r="J99" s="282" t="s">
        <v>95</v>
      </c>
      <c r="K99" s="282"/>
      <c r="L99" s="282"/>
      <c r="M99" s="282"/>
      <c r="N99" s="282"/>
      <c r="O99" s="282"/>
      <c r="P99" s="282"/>
      <c r="Q99" s="282"/>
      <c r="R99" s="282"/>
      <c r="S99" s="282"/>
      <c r="T99" s="282"/>
      <c r="U99" s="282"/>
      <c r="V99" s="282"/>
      <c r="W99" s="282"/>
      <c r="X99" s="282"/>
      <c r="Y99" s="282"/>
      <c r="Z99" s="282"/>
      <c r="AA99" s="282"/>
      <c r="AB99" s="282"/>
      <c r="AC99" s="282"/>
      <c r="AD99" s="282"/>
      <c r="AE99" s="282"/>
      <c r="AF99" s="282"/>
      <c r="AG99" s="260">
        <f>'SO 01.3.2 - zast. Vésky -...'!K32</f>
        <v>0</v>
      </c>
      <c r="AH99" s="261"/>
      <c r="AI99" s="261"/>
      <c r="AJ99" s="261"/>
      <c r="AK99" s="261"/>
      <c r="AL99" s="261"/>
      <c r="AM99" s="261"/>
      <c r="AN99" s="260">
        <f t="shared" si="0"/>
        <v>0</v>
      </c>
      <c r="AO99" s="261"/>
      <c r="AP99" s="261"/>
      <c r="AQ99" s="98" t="s">
        <v>81</v>
      </c>
      <c r="AR99" s="99"/>
      <c r="AS99" s="100">
        <f>'SO 01.3.2 - zast. Vésky -...'!K30</f>
        <v>0</v>
      </c>
      <c r="AT99" s="101">
        <f>'SO 01.3.2 - zast. Vésky -...'!K31</f>
        <v>0</v>
      </c>
      <c r="AU99" s="101">
        <v>0</v>
      </c>
      <c r="AV99" s="101">
        <f t="shared" si="1"/>
        <v>0</v>
      </c>
      <c r="AW99" s="102">
        <f>'SO 01.3.2 - zast. Vésky -...'!T120</f>
        <v>0</v>
      </c>
      <c r="AX99" s="101">
        <f>'SO 01.3.2 - zast. Vésky -...'!K35</f>
        <v>0</v>
      </c>
      <c r="AY99" s="101">
        <f>'SO 01.3.2 - zast. Vésky -...'!K36</f>
        <v>0</v>
      </c>
      <c r="AZ99" s="101">
        <f>'SO 01.3.2 - zast. Vésky -...'!K37</f>
        <v>0</v>
      </c>
      <c r="BA99" s="101">
        <f>'SO 01.3.2 - zast. Vésky -...'!K38</f>
        <v>0</v>
      </c>
      <c r="BB99" s="101">
        <f>'SO 01.3.2 - zast. Vésky -...'!F35</f>
        <v>0</v>
      </c>
      <c r="BC99" s="101">
        <f>'SO 01.3.2 - zast. Vésky -...'!F36</f>
        <v>0</v>
      </c>
      <c r="BD99" s="101">
        <f>'SO 01.3.2 - zast. Vésky -...'!F37</f>
        <v>0</v>
      </c>
      <c r="BE99" s="101">
        <f>'SO 01.3.2 - zast. Vésky -...'!F38</f>
        <v>0</v>
      </c>
      <c r="BF99" s="103">
        <f>'SO 01.3.2 - zast. Vésky -...'!F39</f>
        <v>0</v>
      </c>
      <c r="BT99" s="104" t="s">
        <v>82</v>
      </c>
      <c r="BV99" s="104" t="s">
        <v>76</v>
      </c>
      <c r="BW99" s="104" t="s">
        <v>96</v>
      </c>
      <c r="BX99" s="104" t="s">
        <v>6</v>
      </c>
      <c r="CL99" s="104" t="s">
        <v>1</v>
      </c>
      <c r="CM99" s="104" t="s">
        <v>84</v>
      </c>
    </row>
    <row r="100" spans="1:91" s="7" customFormat="1" ht="24.75" customHeight="1">
      <c r="A100" s="94" t="s">
        <v>78</v>
      </c>
      <c r="B100" s="95"/>
      <c r="C100" s="96"/>
      <c r="D100" s="282" t="s">
        <v>97</v>
      </c>
      <c r="E100" s="282"/>
      <c r="F100" s="282"/>
      <c r="G100" s="282"/>
      <c r="H100" s="282"/>
      <c r="I100" s="97"/>
      <c r="J100" s="282" t="s">
        <v>98</v>
      </c>
      <c r="K100" s="282"/>
      <c r="L100" s="282"/>
      <c r="M100" s="282"/>
      <c r="N100" s="282"/>
      <c r="O100" s="282"/>
      <c r="P100" s="282"/>
      <c r="Q100" s="282"/>
      <c r="R100" s="282"/>
      <c r="S100" s="282"/>
      <c r="T100" s="282"/>
      <c r="U100" s="282"/>
      <c r="V100" s="282"/>
      <c r="W100" s="282"/>
      <c r="X100" s="282"/>
      <c r="Y100" s="282"/>
      <c r="Z100" s="282"/>
      <c r="AA100" s="282"/>
      <c r="AB100" s="282"/>
      <c r="AC100" s="282"/>
      <c r="AD100" s="282"/>
      <c r="AE100" s="282"/>
      <c r="AF100" s="282"/>
      <c r="AG100" s="260">
        <f>'SO 01.4 - zast. Vésky - o...'!K32</f>
        <v>0</v>
      </c>
      <c r="AH100" s="261"/>
      <c r="AI100" s="261"/>
      <c r="AJ100" s="261"/>
      <c r="AK100" s="261"/>
      <c r="AL100" s="261"/>
      <c r="AM100" s="261"/>
      <c r="AN100" s="260">
        <f t="shared" si="0"/>
        <v>0</v>
      </c>
      <c r="AO100" s="261"/>
      <c r="AP100" s="261"/>
      <c r="AQ100" s="98" t="s">
        <v>81</v>
      </c>
      <c r="AR100" s="99"/>
      <c r="AS100" s="100">
        <f>'SO 01.4 - zast. Vésky - o...'!K30</f>
        <v>0</v>
      </c>
      <c r="AT100" s="101">
        <f>'SO 01.4 - zast. Vésky - o...'!K31</f>
        <v>0</v>
      </c>
      <c r="AU100" s="101">
        <v>0</v>
      </c>
      <c r="AV100" s="101">
        <f t="shared" si="1"/>
        <v>0</v>
      </c>
      <c r="AW100" s="102">
        <f>'SO 01.4 - zast. Vésky - o...'!T121</f>
        <v>0</v>
      </c>
      <c r="AX100" s="101">
        <f>'SO 01.4 - zast. Vésky - o...'!K35</f>
        <v>0</v>
      </c>
      <c r="AY100" s="101">
        <f>'SO 01.4 - zast. Vésky - o...'!K36</f>
        <v>0</v>
      </c>
      <c r="AZ100" s="101">
        <f>'SO 01.4 - zast. Vésky - o...'!K37</f>
        <v>0</v>
      </c>
      <c r="BA100" s="101">
        <f>'SO 01.4 - zast. Vésky - o...'!K38</f>
        <v>0</v>
      </c>
      <c r="BB100" s="101">
        <f>'SO 01.4 - zast. Vésky - o...'!F35</f>
        <v>0</v>
      </c>
      <c r="BC100" s="101">
        <f>'SO 01.4 - zast. Vésky - o...'!F36</f>
        <v>0</v>
      </c>
      <c r="BD100" s="101">
        <f>'SO 01.4 - zast. Vésky - o...'!F37</f>
        <v>0</v>
      </c>
      <c r="BE100" s="101">
        <f>'SO 01.4 - zast. Vésky - o...'!F38</f>
        <v>0</v>
      </c>
      <c r="BF100" s="103">
        <f>'SO 01.4 - zast. Vésky - o...'!F39</f>
        <v>0</v>
      </c>
      <c r="BT100" s="104" t="s">
        <v>82</v>
      </c>
      <c r="BV100" s="104" t="s">
        <v>76</v>
      </c>
      <c r="BW100" s="104" t="s">
        <v>99</v>
      </c>
      <c r="BX100" s="104" t="s">
        <v>6</v>
      </c>
      <c r="CL100" s="104" t="s">
        <v>1</v>
      </c>
      <c r="CM100" s="104" t="s">
        <v>84</v>
      </c>
    </row>
    <row r="101" spans="1:91" s="7" customFormat="1" ht="24.75" customHeight="1">
      <c r="A101" s="94" t="s">
        <v>78</v>
      </c>
      <c r="B101" s="95"/>
      <c r="C101" s="96"/>
      <c r="D101" s="282" t="s">
        <v>100</v>
      </c>
      <c r="E101" s="282"/>
      <c r="F101" s="282"/>
      <c r="G101" s="282"/>
      <c r="H101" s="282"/>
      <c r="I101" s="97"/>
      <c r="J101" s="282" t="s">
        <v>101</v>
      </c>
      <c r="K101" s="282"/>
      <c r="L101" s="282"/>
      <c r="M101" s="282"/>
      <c r="N101" s="282"/>
      <c r="O101" s="282"/>
      <c r="P101" s="282"/>
      <c r="Q101" s="282"/>
      <c r="R101" s="282"/>
      <c r="S101" s="282"/>
      <c r="T101" s="282"/>
      <c r="U101" s="282"/>
      <c r="V101" s="282"/>
      <c r="W101" s="282"/>
      <c r="X101" s="282"/>
      <c r="Y101" s="282"/>
      <c r="Z101" s="282"/>
      <c r="AA101" s="282"/>
      <c r="AB101" s="282"/>
      <c r="AC101" s="282"/>
      <c r="AD101" s="282"/>
      <c r="AE101" s="282"/>
      <c r="AF101" s="282"/>
      <c r="AG101" s="260">
        <f>'SO 02.1 - zast. Popovice ...'!K32</f>
        <v>126775</v>
      </c>
      <c r="AH101" s="261"/>
      <c r="AI101" s="261"/>
      <c r="AJ101" s="261"/>
      <c r="AK101" s="261"/>
      <c r="AL101" s="261"/>
      <c r="AM101" s="261"/>
      <c r="AN101" s="260">
        <f t="shared" si="0"/>
        <v>153397.75</v>
      </c>
      <c r="AO101" s="261"/>
      <c r="AP101" s="261"/>
      <c r="AQ101" s="98" t="s">
        <v>81</v>
      </c>
      <c r="AR101" s="99"/>
      <c r="AS101" s="100">
        <f>'SO 02.1 - zast. Popovice ...'!K30</f>
        <v>126775</v>
      </c>
      <c r="AT101" s="101">
        <f>'SO 02.1 - zast. Popovice ...'!K31</f>
        <v>0</v>
      </c>
      <c r="AU101" s="101">
        <v>0</v>
      </c>
      <c r="AV101" s="101">
        <f t="shared" si="1"/>
        <v>26622.75</v>
      </c>
      <c r="AW101" s="102">
        <f>'SO 02.1 - zast. Popovice ...'!T124</f>
        <v>0</v>
      </c>
      <c r="AX101" s="101">
        <f>'SO 02.1 - zast. Popovice ...'!K35</f>
        <v>26622.75</v>
      </c>
      <c r="AY101" s="101">
        <f>'SO 02.1 - zast. Popovice ...'!K36</f>
        <v>0</v>
      </c>
      <c r="AZ101" s="101">
        <f>'SO 02.1 - zast. Popovice ...'!K37</f>
        <v>0</v>
      </c>
      <c r="BA101" s="101">
        <f>'SO 02.1 - zast. Popovice ...'!K38</f>
        <v>0</v>
      </c>
      <c r="BB101" s="101">
        <f>'SO 02.1 - zast. Popovice ...'!F35</f>
        <v>126775</v>
      </c>
      <c r="BC101" s="101">
        <f>'SO 02.1 - zast. Popovice ...'!F36</f>
        <v>0</v>
      </c>
      <c r="BD101" s="101">
        <f>'SO 02.1 - zast. Popovice ...'!F37</f>
        <v>0</v>
      </c>
      <c r="BE101" s="101">
        <f>'SO 02.1 - zast. Popovice ...'!F38</f>
        <v>0</v>
      </c>
      <c r="BF101" s="103">
        <f>'SO 02.1 - zast. Popovice ...'!F39</f>
        <v>0</v>
      </c>
      <c r="BT101" s="104" t="s">
        <v>82</v>
      </c>
      <c r="BV101" s="104" t="s">
        <v>76</v>
      </c>
      <c r="BW101" s="104" t="s">
        <v>102</v>
      </c>
      <c r="BX101" s="104" t="s">
        <v>6</v>
      </c>
      <c r="CL101" s="104" t="s">
        <v>1</v>
      </c>
      <c r="CM101" s="104" t="s">
        <v>84</v>
      </c>
    </row>
    <row r="102" spans="1:91" s="7" customFormat="1" ht="24.75" customHeight="1">
      <c r="A102" s="94" t="s">
        <v>78</v>
      </c>
      <c r="B102" s="95"/>
      <c r="C102" s="96"/>
      <c r="D102" s="282" t="s">
        <v>103</v>
      </c>
      <c r="E102" s="282"/>
      <c r="F102" s="282"/>
      <c r="G102" s="282"/>
      <c r="H102" s="282"/>
      <c r="I102" s="97"/>
      <c r="J102" s="282" t="s">
        <v>104</v>
      </c>
      <c r="K102" s="282"/>
      <c r="L102" s="282"/>
      <c r="M102" s="282"/>
      <c r="N102" s="282"/>
      <c r="O102" s="282"/>
      <c r="P102" s="282"/>
      <c r="Q102" s="282"/>
      <c r="R102" s="282"/>
      <c r="S102" s="282"/>
      <c r="T102" s="282"/>
      <c r="U102" s="282"/>
      <c r="V102" s="282"/>
      <c r="W102" s="282"/>
      <c r="X102" s="282"/>
      <c r="Y102" s="282"/>
      <c r="Z102" s="282"/>
      <c r="AA102" s="282"/>
      <c r="AB102" s="282"/>
      <c r="AC102" s="282"/>
      <c r="AD102" s="282"/>
      <c r="AE102" s="282"/>
      <c r="AF102" s="282"/>
      <c r="AG102" s="260">
        <f>'SO 02.2.1 - zast. Popovic...'!K32</f>
        <v>0</v>
      </c>
      <c r="AH102" s="261"/>
      <c r="AI102" s="261"/>
      <c r="AJ102" s="261"/>
      <c r="AK102" s="261"/>
      <c r="AL102" s="261"/>
      <c r="AM102" s="261"/>
      <c r="AN102" s="260">
        <f t="shared" si="0"/>
        <v>0</v>
      </c>
      <c r="AO102" s="261"/>
      <c r="AP102" s="261"/>
      <c r="AQ102" s="98" t="s">
        <v>81</v>
      </c>
      <c r="AR102" s="99"/>
      <c r="AS102" s="100">
        <f>'SO 02.2.1 - zast. Popovic...'!K30</f>
        <v>0</v>
      </c>
      <c r="AT102" s="101">
        <f>'SO 02.2.1 - zast. Popovic...'!K31</f>
        <v>0</v>
      </c>
      <c r="AU102" s="101">
        <v>0</v>
      </c>
      <c r="AV102" s="101">
        <f t="shared" si="1"/>
        <v>0</v>
      </c>
      <c r="AW102" s="102">
        <f>'SO 02.2.1 - zast. Popovic...'!T124</f>
        <v>0</v>
      </c>
      <c r="AX102" s="101">
        <f>'SO 02.2.1 - zast. Popovic...'!K35</f>
        <v>0</v>
      </c>
      <c r="AY102" s="101">
        <f>'SO 02.2.1 - zast. Popovic...'!K36</f>
        <v>0</v>
      </c>
      <c r="AZ102" s="101">
        <f>'SO 02.2.1 - zast. Popovic...'!K37</f>
        <v>0</v>
      </c>
      <c r="BA102" s="101">
        <f>'SO 02.2.1 - zast. Popovic...'!K38</f>
        <v>0</v>
      </c>
      <c r="BB102" s="101">
        <f>'SO 02.2.1 - zast. Popovic...'!F35</f>
        <v>0</v>
      </c>
      <c r="BC102" s="101">
        <f>'SO 02.2.1 - zast. Popovic...'!F36</f>
        <v>0</v>
      </c>
      <c r="BD102" s="101">
        <f>'SO 02.2.1 - zast. Popovic...'!F37</f>
        <v>0</v>
      </c>
      <c r="BE102" s="101">
        <f>'SO 02.2.1 - zast. Popovic...'!F38</f>
        <v>0</v>
      </c>
      <c r="BF102" s="103">
        <f>'SO 02.2.1 - zast. Popovic...'!F39</f>
        <v>0</v>
      </c>
      <c r="BT102" s="104" t="s">
        <v>82</v>
      </c>
      <c r="BV102" s="104" t="s">
        <v>76</v>
      </c>
      <c r="BW102" s="104" t="s">
        <v>105</v>
      </c>
      <c r="BX102" s="104" t="s">
        <v>6</v>
      </c>
      <c r="CL102" s="104" t="s">
        <v>1</v>
      </c>
      <c r="CM102" s="104" t="s">
        <v>84</v>
      </c>
    </row>
    <row r="103" spans="1:91" s="7" customFormat="1" ht="24.75" customHeight="1">
      <c r="A103" s="94" t="s">
        <v>78</v>
      </c>
      <c r="B103" s="95"/>
      <c r="C103" s="96"/>
      <c r="D103" s="282" t="s">
        <v>106</v>
      </c>
      <c r="E103" s="282"/>
      <c r="F103" s="282"/>
      <c r="G103" s="282"/>
      <c r="H103" s="282"/>
      <c r="I103" s="97"/>
      <c r="J103" s="282" t="s">
        <v>107</v>
      </c>
      <c r="K103" s="282"/>
      <c r="L103" s="282"/>
      <c r="M103" s="282"/>
      <c r="N103" s="282"/>
      <c r="O103" s="282"/>
      <c r="P103" s="282"/>
      <c r="Q103" s="282"/>
      <c r="R103" s="282"/>
      <c r="S103" s="282"/>
      <c r="T103" s="282"/>
      <c r="U103" s="282"/>
      <c r="V103" s="282"/>
      <c r="W103" s="282"/>
      <c r="X103" s="282"/>
      <c r="Y103" s="282"/>
      <c r="Z103" s="282"/>
      <c r="AA103" s="282"/>
      <c r="AB103" s="282"/>
      <c r="AC103" s="282"/>
      <c r="AD103" s="282"/>
      <c r="AE103" s="282"/>
      <c r="AF103" s="282"/>
      <c r="AG103" s="260">
        <f>'SO 02.2.2 - zast. Popovic...'!K32</f>
        <v>0</v>
      </c>
      <c r="AH103" s="261"/>
      <c r="AI103" s="261"/>
      <c r="AJ103" s="261"/>
      <c r="AK103" s="261"/>
      <c r="AL103" s="261"/>
      <c r="AM103" s="261"/>
      <c r="AN103" s="260">
        <f t="shared" si="0"/>
        <v>0</v>
      </c>
      <c r="AO103" s="261"/>
      <c r="AP103" s="261"/>
      <c r="AQ103" s="98" t="s">
        <v>81</v>
      </c>
      <c r="AR103" s="99"/>
      <c r="AS103" s="100">
        <f>'SO 02.2.2 - zast. Popovic...'!K30</f>
        <v>0</v>
      </c>
      <c r="AT103" s="101">
        <f>'SO 02.2.2 - zast. Popovic...'!K31</f>
        <v>0</v>
      </c>
      <c r="AU103" s="101">
        <v>0</v>
      </c>
      <c r="AV103" s="101">
        <f t="shared" si="1"/>
        <v>0</v>
      </c>
      <c r="AW103" s="102">
        <f>'SO 02.2.2 - zast. Popovic...'!T120</f>
        <v>0</v>
      </c>
      <c r="AX103" s="101">
        <f>'SO 02.2.2 - zast. Popovic...'!K35</f>
        <v>0</v>
      </c>
      <c r="AY103" s="101">
        <f>'SO 02.2.2 - zast. Popovic...'!K36</f>
        <v>0</v>
      </c>
      <c r="AZ103" s="101">
        <f>'SO 02.2.2 - zast. Popovic...'!K37</f>
        <v>0</v>
      </c>
      <c r="BA103" s="101">
        <f>'SO 02.2.2 - zast. Popovic...'!K38</f>
        <v>0</v>
      </c>
      <c r="BB103" s="101">
        <f>'SO 02.2.2 - zast. Popovic...'!F35</f>
        <v>0</v>
      </c>
      <c r="BC103" s="101">
        <f>'SO 02.2.2 - zast. Popovic...'!F36</f>
        <v>0</v>
      </c>
      <c r="BD103" s="101">
        <f>'SO 02.2.2 - zast. Popovic...'!F37</f>
        <v>0</v>
      </c>
      <c r="BE103" s="101">
        <f>'SO 02.2.2 - zast. Popovic...'!F38</f>
        <v>0</v>
      </c>
      <c r="BF103" s="103">
        <f>'SO 02.2.2 - zast. Popovic...'!F39</f>
        <v>0</v>
      </c>
      <c r="BT103" s="104" t="s">
        <v>82</v>
      </c>
      <c r="BV103" s="104" t="s">
        <v>76</v>
      </c>
      <c r="BW103" s="104" t="s">
        <v>108</v>
      </c>
      <c r="BX103" s="104" t="s">
        <v>6</v>
      </c>
      <c r="CL103" s="104" t="s">
        <v>1</v>
      </c>
      <c r="CM103" s="104" t="s">
        <v>84</v>
      </c>
    </row>
    <row r="104" spans="1:91" s="7" customFormat="1" ht="24.75" customHeight="1">
      <c r="A104" s="94" t="s">
        <v>78</v>
      </c>
      <c r="B104" s="95"/>
      <c r="C104" s="96"/>
      <c r="D104" s="282" t="s">
        <v>109</v>
      </c>
      <c r="E104" s="282"/>
      <c r="F104" s="282"/>
      <c r="G104" s="282"/>
      <c r="H104" s="282"/>
      <c r="I104" s="97"/>
      <c r="J104" s="282" t="s">
        <v>110</v>
      </c>
      <c r="K104" s="282"/>
      <c r="L104" s="282"/>
      <c r="M104" s="282"/>
      <c r="N104" s="282"/>
      <c r="O104" s="282"/>
      <c r="P104" s="282"/>
      <c r="Q104" s="282"/>
      <c r="R104" s="282"/>
      <c r="S104" s="282"/>
      <c r="T104" s="282"/>
      <c r="U104" s="282"/>
      <c r="V104" s="282"/>
      <c r="W104" s="282"/>
      <c r="X104" s="282"/>
      <c r="Y104" s="282"/>
      <c r="Z104" s="282"/>
      <c r="AA104" s="282"/>
      <c r="AB104" s="282"/>
      <c r="AC104" s="282"/>
      <c r="AD104" s="282"/>
      <c r="AE104" s="282"/>
      <c r="AF104" s="282"/>
      <c r="AG104" s="260">
        <f>'SO 02.3.1 - zast. Popovic...'!K32</f>
        <v>0</v>
      </c>
      <c r="AH104" s="261"/>
      <c r="AI104" s="261"/>
      <c r="AJ104" s="261"/>
      <c r="AK104" s="261"/>
      <c r="AL104" s="261"/>
      <c r="AM104" s="261"/>
      <c r="AN104" s="260">
        <f t="shared" si="0"/>
        <v>0</v>
      </c>
      <c r="AO104" s="261"/>
      <c r="AP104" s="261"/>
      <c r="AQ104" s="98" t="s">
        <v>81</v>
      </c>
      <c r="AR104" s="99"/>
      <c r="AS104" s="100">
        <f>'SO 02.3.1 - zast. Popovic...'!K30</f>
        <v>0</v>
      </c>
      <c r="AT104" s="101">
        <f>'SO 02.3.1 - zast. Popovic...'!K31</f>
        <v>0</v>
      </c>
      <c r="AU104" s="101">
        <v>0</v>
      </c>
      <c r="AV104" s="101">
        <f t="shared" si="1"/>
        <v>0</v>
      </c>
      <c r="AW104" s="102">
        <f>'SO 02.3.1 - zast. Popovic...'!T119</f>
        <v>0</v>
      </c>
      <c r="AX104" s="101">
        <f>'SO 02.3.1 - zast. Popovic...'!K35</f>
        <v>0</v>
      </c>
      <c r="AY104" s="101">
        <f>'SO 02.3.1 - zast. Popovic...'!K36</f>
        <v>0</v>
      </c>
      <c r="AZ104" s="101">
        <f>'SO 02.3.1 - zast. Popovic...'!K37</f>
        <v>0</v>
      </c>
      <c r="BA104" s="101">
        <f>'SO 02.3.1 - zast. Popovic...'!K38</f>
        <v>0</v>
      </c>
      <c r="BB104" s="101">
        <f>'SO 02.3.1 - zast. Popovic...'!F35</f>
        <v>0</v>
      </c>
      <c r="BC104" s="101">
        <f>'SO 02.3.1 - zast. Popovic...'!F36</f>
        <v>0</v>
      </c>
      <c r="BD104" s="101">
        <f>'SO 02.3.1 - zast. Popovic...'!F37</f>
        <v>0</v>
      </c>
      <c r="BE104" s="101">
        <f>'SO 02.3.1 - zast. Popovic...'!F38</f>
        <v>0</v>
      </c>
      <c r="BF104" s="103">
        <f>'SO 02.3.1 - zast. Popovic...'!F39</f>
        <v>0</v>
      </c>
      <c r="BT104" s="104" t="s">
        <v>82</v>
      </c>
      <c r="BV104" s="104" t="s">
        <v>76</v>
      </c>
      <c r="BW104" s="104" t="s">
        <v>111</v>
      </c>
      <c r="BX104" s="104" t="s">
        <v>6</v>
      </c>
      <c r="CL104" s="104" t="s">
        <v>1</v>
      </c>
      <c r="CM104" s="104" t="s">
        <v>84</v>
      </c>
    </row>
    <row r="105" spans="1:91" s="7" customFormat="1" ht="24.75" customHeight="1">
      <c r="A105" s="94" t="s">
        <v>78</v>
      </c>
      <c r="B105" s="95"/>
      <c r="C105" s="96"/>
      <c r="D105" s="282" t="s">
        <v>112</v>
      </c>
      <c r="E105" s="282"/>
      <c r="F105" s="282"/>
      <c r="G105" s="282"/>
      <c r="H105" s="282"/>
      <c r="I105" s="97"/>
      <c r="J105" s="282" t="s">
        <v>113</v>
      </c>
      <c r="K105" s="282"/>
      <c r="L105" s="282"/>
      <c r="M105" s="282"/>
      <c r="N105" s="282"/>
      <c r="O105" s="282"/>
      <c r="P105" s="282"/>
      <c r="Q105" s="282"/>
      <c r="R105" s="282"/>
      <c r="S105" s="282"/>
      <c r="T105" s="282"/>
      <c r="U105" s="282"/>
      <c r="V105" s="282"/>
      <c r="W105" s="282"/>
      <c r="X105" s="282"/>
      <c r="Y105" s="282"/>
      <c r="Z105" s="282"/>
      <c r="AA105" s="282"/>
      <c r="AB105" s="282"/>
      <c r="AC105" s="282"/>
      <c r="AD105" s="282"/>
      <c r="AE105" s="282"/>
      <c r="AF105" s="282"/>
      <c r="AG105" s="260">
        <f>'SO 02.3.2 - zast. Popovic...'!K32</f>
        <v>0</v>
      </c>
      <c r="AH105" s="261"/>
      <c r="AI105" s="261"/>
      <c r="AJ105" s="261"/>
      <c r="AK105" s="261"/>
      <c r="AL105" s="261"/>
      <c r="AM105" s="261"/>
      <c r="AN105" s="260">
        <f t="shared" si="0"/>
        <v>0</v>
      </c>
      <c r="AO105" s="261"/>
      <c r="AP105" s="261"/>
      <c r="AQ105" s="98" t="s">
        <v>81</v>
      </c>
      <c r="AR105" s="99"/>
      <c r="AS105" s="100">
        <f>'SO 02.3.2 - zast. Popovic...'!K30</f>
        <v>0</v>
      </c>
      <c r="AT105" s="101">
        <f>'SO 02.3.2 - zast. Popovic...'!K31</f>
        <v>0</v>
      </c>
      <c r="AU105" s="101">
        <v>0</v>
      </c>
      <c r="AV105" s="101">
        <f t="shared" si="1"/>
        <v>0</v>
      </c>
      <c r="AW105" s="102">
        <f>'SO 02.3.2 - zast. Popovic...'!T120</f>
        <v>0</v>
      </c>
      <c r="AX105" s="101">
        <f>'SO 02.3.2 - zast. Popovic...'!K35</f>
        <v>0</v>
      </c>
      <c r="AY105" s="101">
        <f>'SO 02.3.2 - zast. Popovic...'!K36</f>
        <v>0</v>
      </c>
      <c r="AZ105" s="101">
        <f>'SO 02.3.2 - zast. Popovic...'!K37</f>
        <v>0</v>
      </c>
      <c r="BA105" s="101">
        <f>'SO 02.3.2 - zast. Popovic...'!K38</f>
        <v>0</v>
      </c>
      <c r="BB105" s="101">
        <f>'SO 02.3.2 - zast. Popovic...'!F35</f>
        <v>0</v>
      </c>
      <c r="BC105" s="101">
        <f>'SO 02.3.2 - zast. Popovic...'!F36</f>
        <v>0</v>
      </c>
      <c r="BD105" s="101">
        <f>'SO 02.3.2 - zast. Popovic...'!F37</f>
        <v>0</v>
      </c>
      <c r="BE105" s="101">
        <f>'SO 02.3.2 - zast. Popovic...'!F38</f>
        <v>0</v>
      </c>
      <c r="BF105" s="103">
        <f>'SO 02.3.2 - zast. Popovic...'!F39</f>
        <v>0</v>
      </c>
      <c r="BT105" s="104" t="s">
        <v>82</v>
      </c>
      <c r="BV105" s="104" t="s">
        <v>76</v>
      </c>
      <c r="BW105" s="104" t="s">
        <v>114</v>
      </c>
      <c r="BX105" s="104" t="s">
        <v>6</v>
      </c>
      <c r="CL105" s="104" t="s">
        <v>1</v>
      </c>
      <c r="CM105" s="104" t="s">
        <v>84</v>
      </c>
    </row>
    <row r="106" spans="1:91" s="7" customFormat="1" ht="24.75" customHeight="1">
      <c r="A106" s="94" t="s">
        <v>78</v>
      </c>
      <c r="B106" s="95"/>
      <c r="C106" s="96"/>
      <c r="D106" s="282" t="s">
        <v>115</v>
      </c>
      <c r="E106" s="282"/>
      <c r="F106" s="282"/>
      <c r="G106" s="282"/>
      <c r="H106" s="282"/>
      <c r="I106" s="97"/>
      <c r="J106" s="282" t="s">
        <v>116</v>
      </c>
      <c r="K106" s="282"/>
      <c r="L106" s="282"/>
      <c r="M106" s="282"/>
      <c r="N106" s="282"/>
      <c r="O106" s="282"/>
      <c r="P106" s="282"/>
      <c r="Q106" s="282"/>
      <c r="R106" s="282"/>
      <c r="S106" s="282"/>
      <c r="T106" s="282"/>
      <c r="U106" s="282"/>
      <c r="V106" s="282"/>
      <c r="W106" s="282"/>
      <c r="X106" s="282"/>
      <c r="Y106" s="282"/>
      <c r="Z106" s="282"/>
      <c r="AA106" s="282"/>
      <c r="AB106" s="282"/>
      <c r="AC106" s="282"/>
      <c r="AD106" s="282"/>
      <c r="AE106" s="282"/>
      <c r="AF106" s="282"/>
      <c r="AG106" s="260">
        <f>'SO 02.4 - zast. Popovice ...'!K32</f>
        <v>0</v>
      </c>
      <c r="AH106" s="261"/>
      <c r="AI106" s="261"/>
      <c r="AJ106" s="261"/>
      <c r="AK106" s="261"/>
      <c r="AL106" s="261"/>
      <c r="AM106" s="261"/>
      <c r="AN106" s="260">
        <f t="shared" si="0"/>
        <v>0</v>
      </c>
      <c r="AO106" s="261"/>
      <c r="AP106" s="261"/>
      <c r="AQ106" s="98" t="s">
        <v>81</v>
      </c>
      <c r="AR106" s="99"/>
      <c r="AS106" s="100">
        <f>'SO 02.4 - zast. Popovice ...'!K30</f>
        <v>0</v>
      </c>
      <c r="AT106" s="101">
        <f>'SO 02.4 - zast. Popovice ...'!K31</f>
        <v>0</v>
      </c>
      <c r="AU106" s="101">
        <v>0</v>
      </c>
      <c r="AV106" s="101">
        <f t="shared" si="1"/>
        <v>0</v>
      </c>
      <c r="AW106" s="102">
        <f>'SO 02.4 - zast. Popovice ...'!T121</f>
        <v>0</v>
      </c>
      <c r="AX106" s="101">
        <f>'SO 02.4 - zast. Popovice ...'!K35</f>
        <v>0</v>
      </c>
      <c r="AY106" s="101">
        <f>'SO 02.4 - zast. Popovice ...'!K36</f>
        <v>0</v>
      </c>
      <c r="AZ106" s="101">
        <f>'SO 02.4 - zast. Popovice ...'!K37</f>
        <v>0</v>
      </c>
      <c r="BA106" s="101">
        <f>'SO 02.4 - zast. Popovice ...'!K38</f>
        <v>0</v>
      </c>
      <c r="BB106" s="101">
        <f>'SO 02.4 - zast. Popovice ...'!F35</f>
        <v>0</v>
      </c>
      <c r="BC106" s="101">
        <f>'SO 02.4 - zast. Popovice ...'!F36</f>
        <v>0</v>
      </c>
      <c r="BD106" s="101">
        <f>'SO 02.4 - zast. Popovice ...'!F37</f>
        <v>0</v>
      </c>
      <c r="BE106" s="101">
        <f>'SO 02.4 - zast. Popovice ...'!F38</f>
        <v>0</v>
      </c>
      <c r="BF106" s="103">
        <f>'SO 02.4 - zast. Popovice ...'!F39</f>
        <v>0</v>
      </c>
      <c r="BT106" s="104" t="s">
        <v>82</v>
      </c>
      <c r="BV106" s="104" t="s">
        <v>76</v>
      </c>
      <c r="BW106" s="104" t="s">
        <v>117</v>
      </c>
      <c r="BX106" s="104" t="s">
        <v>6</v>
      </c>
      <c r="CL106" s="104" t="s">
        <v>1</v>
      </c>
      <c r="CM106" s="104" t="s">
        <v>84</v>
      </c>
    </row>
    <row r="107" spans="1:91" s="7" customFormat="1" ht="16.5" customHeight="1">
      <c r="A107" s="94" t="s">
        <v>78</v>
      </c>
      <c r="B107" s="95"/>
      <c r="C107" s="96"/>
      <c r="D107" s="282" t="s">
        <v>118</v>
      </c>
      <c r="E107" s="282"/>
      <c r="F107" s="282"/>
      <c r="G107" s="282"/>
      <c r="H107" s="282"/>
      <c r="I107" s="97"/>
      <c r="J107" s="282" t="s">
        <v>119</v>
      </c>
      <c r="K107" s="282"/>
      <c r="L107" s="282"/>
      <c r="M107" s="282"/>
      <c r="N107" s="282"/>
      <c r="O107" s="282"/>
      <c r="P107" s="282"/>
      <c r="Q107" s="282"/>
      <c r="R107" s="282"/>
      <c r="S107" s="282"/>
      <c r="T107" s="282"/>
      <c r="U107" s="282"/>
      <c r="V107" s="282"/>
      <c r="W107" s="282"/>
      <c r="X107" s="282"/>
      <c r="Y107" s="282"/>
      <c r="Z107" s="282"/>
      <c r="AA107" s="282"/>
      <c r="AB107" s="282"/>
      <c r="AC107" s="282"/>
      <c r="AD107" s="282"/>
      <c r="AE107" s="282"/>
      <c r="AF107" s="282"/>
      <c r="AG107" s="260">
        <f>'VRN - VRN - SÚOŽI'!K32</f>
        <v>0</v>
      </c>
      <c r="AH107" s="261"/>
      <c r="AI107" s="261"/>
      <c r="AJ107" s="261"/>
      <c r="AK107" s="261"/>
      <c r="AL107" s="261"/>
      <c r="AM107" s="261"/>
      <c r="AN107" s="260">
        <f t="shared" si="0"/>
        <v>0</v>
      </c>
      <c r="AO107" s="261"/>
      <c r="AP107" s="261"/>
      <c r="AQ107" s="98" t="s">
        <v>81</v>
      </c>
      <c r="AR107" s="99"/>
      <c r="AS107" s="105">
        <f>'VRN - VRN - SÚOŽI'!K30</f>
        <v>0</v>
      </c>
      <c r="AT107" s="106">
        <f>'VRN - VRN - SÚOŽI'!K31</f>
        <v>0</v>
      </c>
      <c r="AU107" s="106">
        <v>0</v>
      </c>
      <c r="AV107" s="106">
        <f t="shared" si="1"/>
        <v>0</v>
      </c>
      <c r="AW107" s="107">
        <f>'VRN - VRN - SÚOŽI'!T117</f>
        <v>0</v>
      </c>
      <c r="AX107" s="106">
        <f>'VRN - VRN - SÚOŽI'!K35</f>
        <v>0</v>
      </c>
      <c r="AY107" s="106">
        <f>'VRN - VRN - SÚOŽI'!K36</f>
        <v>0</v>
      </c>
      <c r="AZ107" s="106">
        <f>'VRN - VRN - SÚOŽI'!K37</f>
        <v>0</v>
      </c>
      <c r="BA107" s="106">
        <f>'VRN - VRN - SÚOŽI'!K38</f>
        <v>0</v>
      </c>
      <c r="BB107" s="106">
        <f>'VRN - VRN - SÚOŽI'!F35</f>
        <v>0</v>
      </c>
      <c r="BC107" s="106">
        <f>'VRN - VRN - SÚOŽI'!F36</f>
        <v>0</v>
      </c>
      <c r="BD107" s="106">
        <f>'VRN - VRN - SÚOŽI'!F37</f>
        <v>0</v>
      </c>
      <c r="BE107" s="106">
        <f>'VRN - VRN - SÚOŽI'!F38</f>
        <v>0</v>
      </c>
      <c r="BF107" s="108">
        <f>'VRN - VRN - SÚOŽI'!F39</f>
        <v>0</v>
      </c>
      <c r="BT107" s="104" t="s">
        <v>82</v>
      </c>
      <c r="BV107" s="104" t="s">
        <v>76</v>
      </c>
      <c r="BW107" s="104" t="s">
        <v>120</v>
      </c>
      <c r="BX107" s="104" t="s">
        <v>6</v>
      </c>
      <c r="CL107" s="104" t="s">
        <v>1</v>
      </c>
      <c r="CM107" s="104" t="s">
        <v>84</v>
      </c>
    </row>
    <row r="108" spans="1:91" s="2" customFormat="1" ht="30" customHeight="1">
      <c r="A108" s="34"/>
      <c r="B108" s="35"/>
      <c r="C108" s="36"/>
      <c r="D108" s="36"/>
      <c r="E108" s="36"/>
      <c r="F108" s="36"/>
      <c r="G108" s="36"/>
      <c r="H108" s="36"/>
      <c r="I108" s="36"/>
      <c r="J108" s="36"/>
      <c r="K108" s="36"/>
      <c r="L108" s="36"/>
      <c r="M108" s="36"/>
      <c r="N108" s="36"/>
      <c r="O108" s="36"/>
      <c r="P108" s="36"/>
      <c r="Q108" s="36"/>
      <c r="R108" s="36"/>
      <c r="S108" s="36"/>
      <c r="T108" s="36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  <c r="AF108" s="36"/>
      <c r="AG108" s="36"/>
      <c r="AH108" s="36"/>
      <c r="AI108" s="36"/>
      <c r="AJ108" s="36"/>
      <c r="AK108" s="36"/>
      <c r="AL108" s="36"/>
      <c r="AM108" s="36"/>
      <c r="AN108" s="36"/>
      <c r="AO108" s="36"/>
      <c r="AP108" s="36"/>
      <c r="AQ108" s="36"/>
      <c r="AR108" s="39"/>
      <c r="AS108" s="34"/>
      <c r="AT108" s="34"/>
      <c r="AU108" s="34"/>
      <c r="AV108" s="34"/>
      <c r="AW108" s="34"/>
      <c r="AX108" s="34"/>
      <c r="AY108" s="34"/>
      <c r="AZ108" s="34"/>
      <c r="BA108" s="34"/>
      <c r="BB108" s="34"/>
      <c r="BC108" s="34"/>
      <c r="BD108" s="34"/>
      <c r="BE108" s="34"/>
      <c r="BF108" s="34"/>
      <c r="BG108" s="34"/>
    </row>
    <row r="109" spans="1:91" s="2" customFormat="1" ht="6.95" customHeight="1">
      <c r="A109" s="34"/>
      <c r="B109" s="54"/>
      <c r="C109" s="55"/>
      <c r="D109" s="55"/>
      <c r="E109" s="55"/>
      <c r="F109" s="55"/>
      <c r="G109" s="55"/>
      <c r="H109" s="55"/>
      <c r="I109" s="55"/>
      <c r="J109" s="55"/>
      <c r="K109" s="55"/>
      <c r="L109" s="55"/>
      <c r="M109" s="55"/>
      <c r="N109" s="55"/>
      <c r="O109" s="55"/>
      <c r="P109" s="55"/>
      <c r="Q109" s="55"/>
      <c r="R109" s="55"/>
      <c r="S109" s="55"/>
      <c r="T109" s="55"/>
      <c r="U109" s="55"/>
      <c r="V109" s="55"/>
      <c r="W109" s="55"/>
      <c r="X109" s="55"/>
      <c r="Y109" s="55"/>
      <c r="Z109" s="55"/>
      <c r="AA109" s="55"/>
      <c r="AB109" s="55"/>
      <c r="AC109" s="55"/>
      <c r="AD109" s="55"/>
      <c r="AE109" s="55"/>
      <c r="AF109" s="55"/>
      <c r="AG109" s="55"/>
      <c r="AH109" s="55"/>
      <c r="AI109" s="55"/>
      <c r="AJ109" s="55"/>
      <c r="AK109" s="55"/>
      <c r="AL109" s="55"/>
      <c r="AM109" s="55"/>
      <c r="AN109" s="55"/>
      <c r="AO109" s="55"/>
      <c r="AP109" s="55"/>
      <c r="AQ109" s="55"/>
      <c r="AR109" s="39"/>
      <c r="AS109" s="34"/>
      <c r="AT109" s="34"/>
      <c r="AU109" s="34"/>
      <c r="AV109" s="34"/>
      <c r="AW109" s="34"/>
      <c r="AX109" s="34"/>
      <c r="AY109" s="34"/>
      <c r="AZ109" s="34"/>
      <c r="BA109" s="34"/>
      <c r="BB109" s="34"/>
      <c r="BC109" s="34"/>
      <c r="BD109" s="34"/>
      <c r="BE109" s="34"/>
      <c r="BF109" s="34"/>
      <c r="BG109" s="34"/>
    </row>
  </sheetData>
  <sheetProtection algorithmName="SHA-512" hashValue="iftLksDXZodxWZxO/jzPm3OwIYxYeSqt/Q+Vxm3VyUU5sQJPgJ1LKx2+YdFq25+pmOQZP+Nb5dDJDLk15J45Wg==" saltValue="lp6YLtYhNsbuZLt3+bGgz1tL54KsEqKuj3tdmuvRUGo/Ia8syrmg1m2kHyRTGctFt6F6aCZt63JKXPqBnakFeg==" spinCount="100000" sheet="1" objects="1" scenarios="1" formatColumns="0" formatRows="0"/>
  <mergeCells count="90">
    <mergeCell ref="D98:H98"/>
    <mergeCell ref="D95:H95"/>
    <mergeCell ref="D99:H99"/>
    <mergeCell ref="D100:H100"/>
    <mergeCell ref="D96:H96"/>
    <mergeCell ref="D97:H97"/>
    <mergeCell ref="D102:H102"/>
    <mergeCell ref="D103:H103"/>
    <mergeCell ref="D104:H104"/>
    <mergeCell ref="I92:AF92"/>
    <mergeCell ref="J101:AF101"/>
    <mergeCell ref="J100:AF100"/>
    <mergeCell ref="J102:AF102"/>
    <mergeCell ref="J103:AF103"/>
    <mergeCell ref="J99:AF99"/>
    <mergeCell ref="J97:AF97"/>
    <mergeCell ref="J98:AF98"/>
    <mergeCell ref="J104:AF104"/>
    <mergeCell ref="J96:AF96"/>
    <mergeCell ref="J95:AF95"/>
    <mergeCell ref="C92:G92"/>
    <mergeCell ref="D101:H101"/>
    <mergeCell ref="L85:AO85"/>
    <mergeCell ref="D105:H105"/>
    <mergeCell ref="J105:AF105"/>
    <mergeCell ref="D106:H106"/>
    <mergeCell ref="J106:AF106"/>
    <mergeCell ref="AG104:AM104"/>
    <mergeCell ref="AN104:AP104"/>
    <mergeCell ref="AN103:AP103"/>
    <mergeCell ref="AN97:AP97"/>
    <mergeCell ref="AN92:AP92"/>
    <mergeCell ref="AN102:AP102"/>
    <mergeCell ref="AN101:AP101"/>
    <mergeCell ref="AN96:AP96"/>
    <mergeCell ref="AN100:AP100"/>
    <mergeCell ref="AN98:AP98"/>
    <mergeCell ref="AN99:AP99"/>
    <mergeCell ref="D107:H107"/>
    <mergeCell ref="J107:AF107"/>
    <mergeCell ref="AG94:AM94"/>
    <mergeCell ref="BG5:BG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G2"/>
    <mergeCell ref="AG103:AM103"/>
    <mergeCell ref="AG102:AM102"/>
    <mergeCell ref="AG92:AM92"/>
    <mergeCell ref="AG100:AM100"/>
    <mergeCell ref="AG95:AM95"/>
    <mergeCell ref="AG99:AM99"/>
    <mergeCell ref="AG101:AM101"/>
    <mergeCell ref="AG97:AM97"/>
    <mergeCell ref="AG96:AM96"/>
    <mergeCell ref="AG98:AM98"/>
    <mergeCell ref="AM87:AN87"/>
    <mergeCell ref="AM89:AP89"/>
    <mergeCell ref="AM90:AP90"/>
    <mergeCell ref="AN107:AP107"/>
    <mergeCell ref="AG107:AM107"/>
    <mergeCell ref="AN94:AP94"/>
    <mergeCell ref="AN95:AP95"/>
    <mergeCell ref="AS89:AT91"/>
    <mergeCell ref="AN105:AP105"/>
    <mergeCell ref="AG105:AM105"/>
    <mergeCell ref="AN106:AP106"/>
    <mergeCell ref="AG106:AM106"/>
  </mergeCells>
  <hyperlinks>
    <hyperlink ref="A95" location="'SO 01.1 - zast. Vésky - k...'!C2" display="/"/>
    <hyperlink ref="A96" location="'SO 01.2.1 - zast. Vésky -...'!C2" display="/"/>
    <hyperlink ref="A97" location="'SO 01.2.2 - zast. Vésky -...'!C2" display="/"/>
    <hyperlink ref="A98" location="'SO 01.3.1 - zast. Vésky -...'!C2" display="/"/>
    <hyperlink ref="A99" location="'SO 01.3.2 - zast. Vésky -...'!C2" display="/"/>
    <hyperlink ref="A100" location="'SO 01.4 - zast. Vésky - o...'!C2" display="/"/>
    <hyperlink ref="A101" location="'SO 02.1 - zast. Popovice ...'!C2" display="/"/>
    <hyperlink ref="A102" location="'SO 02.2.1 - zast. Popovic...'!C2" display="/"/>
    <hyperlink ref="A103" location="'SO 02.2.2 - zast. Popovic...'!C2" display="/"/>
    <hyperlink ref="A104" location="'SO 02.3.1 - zast. Popovic...'!C2" display="/"/>
    <hyperlink ref="A105" location="'SO 02.3.2 - zast. Popovic...'!C2" display="/"/>
    <hyperlink ref="A106" location="'SO 02.4 - zast. Popovice ...'!C2" display="/"/>
    <hyperlink ref="A107" location="'VRN - VRN - SÚOŽI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31"/>
  <sheetViews>
    <sheetView showGridLines="0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15.5" style="1" customWidth="1"/>
    <col min="13" max="13" width="9.33203125" style="1" customWidth="1"/>
    <col min="14" max="14" width="10.83203125" style="1" hidden="1" customWidth="1"/>
    <col min="15" max="15" width="9.33203125" style="1" hidden="1"/>
    <col min="16" max="24" width="14.1640625" style="1" hidden="1" customWidth="1"/>
    <col min="25" max="25" width="12.33203125" style="1" hidden="1" customWidth="1"/>
    <col min="26" max="26" width="16.33203125" style="1" customWidth="1"/>
    <col min="27" max="27" width="12.33203125" style="1" customWidth="1"/>
    <col min="28" max="28" width="1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M2" s="273"/>
      <c r="N2" s="273"/>
      <c r="O2" s="273"/>
      <c r="P2" s="273"/>
      <c r="Q2" s="273"/>
      <c r="R2" s="273"/>
      <c r="S2" s="273"/>
      <c r="T2" s="273"/>
      <c r="U2" s="273"/>
      <c r="V2" s="273"/>
      <c r="W2" s="273"/>
      <c r="X2" s="273"/>
      <c r="Y2" s="273"/>
      <c r="Z2" s="273"/>
      <c r="AT2" s="17" t="s">
        <v>108</v>
      </c>
    </row>
    <row r="3" spans="1:46" s="1" customFormat="1" ht="6.95" customHeight="1">
      <c r="B3" s="109"/>
      <c r="C3" s="110"/>
      <c r="D3" s="110"/>
      <c r="E3" s="110"/>
      <c r="F3" s="110"/>
      <c r="G3" s="110"/>
      <c r="H3" s="110"/>
      <c r="I3" s="110"/>
      <c r="J3" s="110"/>
      <c r="K3" s="110"/>
      <c r="L3" s="110"/>
      <c r="M3" s="20"/>
      <c r="AT3" s="17" t="s">
        <v>84</v>
      </c>
    </row>
    <row r="4" spans="1:46" s="1" customFormat="1" ht="24.95" customHeight="1">
      <c r="B4" s="20"/>
      <c r="D4" s="111" t="s">
        <v>121</v>
      </c>
      <c r="M4" s="20"/>
      <c r="N4" s="112" t="s">
        <v>11</v>
      </c>
      <c r="AT4" s="17" t="s">
        <v>4</v>
      </c>
    </row>
    <row r="5" spans="1:46" s="1" customFormat="1" ht="6.95" customHeight="1">
      <c r="B5" s="20"/>
      <c r="M5" s="20"/>
    </row>
    <row r="6" spans="1:46" s="1" customFormat="1" ht="12" customHeight="1">
      <c r="B6" s="20"/>
      <c r="D6" s="113" t="s">
        <v>17</v>
      </c>
      <c r="M6" s="20"/>
    </row>
    <row r="7" spans="1:46" s="1" customFormat="1" ht="16.5" customHeight="1">
      <c r="B7" s="20"/>
      <c r="E7" s="304" t="str">
        <f>'Rekapitulace stavby'!K6</f>
        <v>Oprava nástupišť v obvodu ST Zlín</v>
      </c>
      <c r="F7" s="305"/>
      <c r="G7" s="305"/>
      <c r="H7" s="305"/>
      <c r="M7" s="20"/>
    </row>
    <row r="8" spans="1:46" s="2" customFormat="1" ht="12" customHeight="1">
      <c r="A8" s="34"/>
      <c r="B8" s="39"/>
      <c r="C8" s="34"/>
      <c r="D8" s="113" t="s">
        <v>122</v>
      </c>
      <c r="E8" s="34"/>
      <c r="F8" s="34"/>
      <c r="G8" s="34"/>
      <c r="H8" s="34"/>
      <c r="I8" s="34"/>
      <c r="J8" s="34"/>
      <c r="K8" s="34"/>
      <c r="L8" s="34"/>
      <c r="M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306" t="s">
        <v>966</v>
      </c>
      <c r="F9" s="307"/>
      <c r="G9" s="307"/>
      <c r="H9" s="307"/>
      <c r="I9" s="34"/>
      <c r="J9" s="34"/>
      <c r="K9" s="34"/>
      <c r="L9" s="34"/>
      <c r="M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34"/>
      <c r="M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13" t="s">
        <v>19</v>
      </c>
      <c r="E11" s="34"/>
      <c r="F11" s="114" t="s">
        <v>1</v>
      </c>
      <c r="G11" s="34"/>
      <c r="H11" s="34"/>
      <c r="I11" s="113" t="s">
        <v>20</v>
      </c>
      <c r="J11" s="114" t="s">
        <v>1</v>
      </c>
      <c r="K11" s="34"/>
      <c r="L11" s="34"/>
      <c r="M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13" t="s">
        <v>21</v>
      </c>
      <c r="E12" s="34"/>
      <c r="F12" s="114" t="s">
        <v>22</v>
      </c>
      <c r="G12" s="34"/>
      <c r="H12" s="34"/>
      <c r="I12" s="113" t="s">
        <v>23</v>
      </c>
      <c r="J12" s="115">
        <f>'Rekapitulace stavby'!AN8</f>
        <v>0</v>
      </c>
      <c r="K12" s="34"/>
      <c r="L12" s="34"/>
      <c r="M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34"/>
      <c r="M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3" t="s">
        <v>24</v>
      </c>
      <c r="E14" s="34"/>
      <c r="F14" s="34"/>
      <c r="G14" s="34"/>
      <c r="H14" s="34"/>
      <c r="I14" s="113" t="s">
        <v>25</v>
      </c>
      <c r="J14" s="114" t="str">
        <f>IF('Rekapitulace stavby'!AN10="","",'Rekapitulace stavby'!AN10)</f>
        <v/>
      </c>
      <c r="K14" s="34"/>
      <c r="L14" s="34"/>
      <c r="M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14" t="str">
        <f>IF('Rekapitulace stavby'!E11="","",'Rekapitulace stavby'!E11)</f>
        <v xml:space="preserve"> </v>
      </c>
      <c r="F15" s="34"/>
      <c r="G15" s="34"/>
      <c r="H15" s="34"/>
      <c r="I15" s="113" t="s">
        <v>26</v>
      </c>
      <c r="J15" s="114" t="str">
        <f>IF('Rekapitulace stavby'!AN11="","",'Rekapitulace stavby'!AN11)</f>
        <v/>
      </c>
      <c r="K15" s="34"/>
      <c r="L15" s="34"/>
      <c r="M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34"/>
      <c r="M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13" t="s">
        <v>27</v>
      </c>
      <c r="E17" s="34"/>
      <c r="F17" s="34"/>
      <c r="G17" s="34"/>
      <c r="H17" s="34"/>
      <c r="I17" s="113" t="s">
        <v>25</v>
      </c>
      <c r="J17" s="30" t="str">
        <f>'Rekapitulace stavby'!AN13</f>
        <v>Vyplň údaj</v>
      </c>
      <c r="K17" s="34"/>
      <c r="L17" s="34"/>
      <c r="M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308" t="str">
        <f>'Rekapitulace stavby'!E14</f>
        <v>Vyplň údaj</v>
      </c>
      <c r="F18" s="309"/>
      <c r="G18" s="309"/>
      <c r="H18" s="309"/>
      <c r="I18" s="113" t="s">
        <v>26</v>
      </c>
      <c r="J18" s="30" t="str">
        <f>'Rekapitulace stavby'!AN14</f>
        <v>Vyplň údaj</v>
      </c>
      <c r="K18" s="34"/>
      <c r="L18" s="34"/>
      <c r="M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34"/>
      <c r="M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13" t="s">
        <v>29</v>
      </c>
      <c r="E20" s="34"/>
      <c r="F20" s="34"/>
      <c r="G20" s="34"/>
      <c r="H20" s="34"/>
      <c r="I20" s="113" t="s">
        <v>25</v>
      </c>
      <c r="J20" s="114" t="str">
        <f>IF('Rekapitulace stavby'!AN16="","",'Rekapitulace stavby'!AN16)</f>
        <v/>
      </c>
      <c r="K20" s="34"/>
      <c r="L20" s="34"/>
      <c r="M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14" t="str">
        <f>IF('Rekapitulace stavby'!E17="","",'Rekapitulace stavby'!E17)</f>
        <v xml:space="preserve"> </v>
      </c>
      <c r="F21" s="34"/>
      <c r="G21" s="34"/>
      <c r="H21" s="34"/>
      <c r="I21" s="113" t="s">
        <v>26</v>
      </c>
      <c r="J21" s="114" t="str">
        <f>IF('Rekapitulace stavby'!AN17="","",'Rekapitulace stavby'!AN17)</f>
        <v/>
      </c>
      <c r="K21" s="34"/>
      <c r="L21" s="34"/>
      <c r="M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34"/>
      <c r="M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13" t="s">
        <v>30</v>
      </c>
      <c r="E23" s="34"/>
      <c r="F23" s="34"/>
      <c r="G23" s="34"/>
      <c r="H23" s="34"/>
      <c r="I23" s="113" t="s">
        <v>25</v>
      </c>
      <c r="J23" s="114" t="str">
        <f>IF('Rekapitulace stavby'!AN19="","",'Rekapitulace stavby'!AN19)</f>
        <v/>
      </c>
      <c r="K23" s="34"/>
      <c r="L23" s="34"/>
      <c r="M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14" t="str">
        <f>IF('Rekapitulace stavby'!E20="","",'Rekapitulace stavby'!E20)</f>
        <v xml:space="preserve"> </v>
      </c>
      <c r="F24" s="34"/>
      <c r="G24" s="34"/>
      <c r="H24" s="34"/>
      <c r="I24" s="113" t="s">
        <v>26</v>
      </c>
      <c r="J24" s="114" t="str">
        <f>IF('Rekapitulace stavby'!AN20="","",'Rekapitulace stavby'!AN20)</f>
        <v/>
      </c>
      <c r="K24" s="34"/>
      <c r="L24" s="34"/>
      <c r="M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34"/>
      <c r="M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13" t="s">
        <v>31</v>
      </c>
      <c r="E26" s="34"/>
      <c r="F26" s="34"/>
      <c r="G26" s="34"/>
      <c r="H26" s="34"/>
      <c r="I26" s="34"/>
      <c r="J26" s="34"/>
      <c r="K26" s="34"/>
      <c r="L26" s="34"/>
      <c r="M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16"/>
      <c r="B27" s="117"/>
      <c r="C27" s="116"/>
      <c r="D27" s="116"/>
      <c r="E27" s="310" t="s">
        <v>1</v>
      </c>
      <c r="F27" s="310"/>
      <c r="G27" s="310"/>
      <c r="H27" s="310"/>
      <c r="I27" s="116"/>
      <c r="J27" s="116"/>
      <c r="K27" s="116"/>
      <c r="L27" s="116"/>
      <c r="M27" s="118"/>
      <c r="S27" s="116"/>
      <c r="T27" s="116"/>
      <c r="U27" s="116"/>
      <c r="V27" s="116"/>
      <c r="W27" s="116"/>
      <c r="X27" s="116"/>
      <c r="Y27" s="116"/>
      <c r="Z27" s="116"/>
      <c r="AA27" s="116"/>
      <c r="AB27" s="116"/>
      <c r="AC27" s="116"/>
      <c r="AD27" s="116"/>
      <c r="AE27" s="116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34"/>
      <c r="M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19"/>
      <c r="E29" s="119"/>
      <c r="F29" s="119"/>
      <c r="G29" s="119"/>
      <c r="H29" s="119"/>
      <c r="I29" s="119"/>
      <c r="J29" s="119"/>
      <c r="K29" s="119"/>
      <c r="L29" s="119"/>
      <c r="M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12.75">
      <c r="A30" s="34"/>
      <c r="B30" s="39"/>
      <c r="C30" s="34"/>
      <c r="D30" s="34"/>
      <c r="E30" s="113" t="s">
        <v>124</v>
      </c>
      <c r="F30" s="34"/>
      <c r="G30" s="34"/>
      <c r="H30" s="34"/>
      <c r="I30" s="34"/>
      <c r="J30" s="34"/>
      <c r="K30" s="120">
        <f>I96</f>
        <v>0</v>
      </c>
      <c r="L30" s="34"/>
      <c r="M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12.75">
      <c r="A31" s="34"/>
      <c r="B31" s="39"/>
      <c r="C31" s="34"/>
      <c r="D31" s="34"/>
      <c r="E31" s="113" t="s">
        <v>125</v>
      </c>
      <c r="F31" s="34"/>
      <c r="G31" s="34"/>
      <c r="H31" s="34"/>
      <c r="I31" s="34"/>
      <c r="J31" s="34"/>
      <c r="K31" s="120">
        <f>J96</f>
        <v>0</v>
      </c>
      <c r="L31" s="34"/>
      <c r="M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25.35" customHeight="1">
      <c r="A32" s="34"/>
      <c r="B32" s="39"/>
      <c r="C32" s="34"/>
      <c r="D32" s="121" t="s">
        <v>32</v>
      </c>
      <c r="E32" s="34"/>
      <c r="F32" s="34"/>
      <c r="G32" s="34"/>
      <c r="H32" s="34"/>
      <c r="I32" s="34"/>
      <c r="J32" s="34"/>
      <c r="K32" s="122">
        <f>ROUND(K120, 2)</f>
        <v>0</v>
      </c>
      <c r="L32" s="34"/>
      <c r="M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6.95" customHeight="1">
      <c r="A33" s="34"/>
      <c r="B33" s="39"/>
      <c r="C33" s="34"/>
      <c r="D33" s="119"/>
      <c r="E33" s="119"/>
      <c r="F33" s="119"/>
      <c r="G33" s="119"/>
      <c r="H33" s="119"/>
      <c r="I33" s="119"/>
      <c r="J33" s="119"/>
      <c r="K33" s="119"/>
      <c r="L33" s="119"/>
      <c r="M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34"/>
      <c r="F34" s="123" t="s">
        <v>34</v>
      </c>
      <c r="G34" s="34"/>
      <c r="H34" s="34"/>
      <c r="I34" s="123" t="s">
        <v>33</v>
      </c>
      <c r="J34" s="34"/>
      <c r="K34" s="123" t="s">
        <v>35</v>
      </c>
      <c r="L34" s="34"/>
      <c r="M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customHeight="1">
      <c r="A35" s="34"/>
      <c r="B35" s="39"/>
      <c r="C35" s="34"/>
      <c r="D35" s="124" t="s">
        <v>36</v>
      </c>
      <c r="E35" s="113" t="s">
        <v>37</v>
      </c>
      <c r="F35" s="120">
        <f>ROUND((SUM(BE120:BE130)),  2)</f>
        <v>0</v>
      </c>
      <c r="G35" s="34"/>
      <c r="H35" s="34"/>
      <c r="I35" s="125">
        <v>0.21</v>
      </c>
      <c r="J35" s="34"/>
      <c r="K35" s="120">
        <f>ROUND(((SUM(BE120:BE130))*I35),  2)</f>
        <v>0</v>
      </c>
      <c r="L35" s="34"/>
      <c r="M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customHeight="1">
      <c r="A36" s="34"/>
      <c r="B36" s="39"/>
      <c r="C36" s="34"/>
      <c r="D36" s="34"/>
      <c r="E36" s="113" t="s">
        <v>38</v>
      </c>
      <c r="F36" s="120">
        <f>ROUND((SUM(BF120:BF130)),  2)</f>
        <v>0</v>
      </c>
      <c r="G36" s="34"/>
      <c r="H36" s="34"/>
      <c r="I36" s="125">
        <v>0.15</v>
      </c>
      <c r="J36" s="34"/>
      <c r="K36" s="120">
        <f>ROUND(((SUM(BF120:BF130))*I36),  2)</f>
        <v>0</v>
      </c>
      <c r="L36" s="34"/>
      <c r="M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3" t="s">
        <v>39</v>
      </c>
      <c r="F37" s="120">
        <f>ROUND((SUM(BG120:BG130)),  2)</f>
        <v>0</v>
      </c>
      <c r="G37" s="34"/>
      <c r="H37" s="34"/>
      <c r="I37" s="125">
        <v>0.21</v>
      </c>
      <c r="J37" s="34"/>
      <c r="K37" s="120">
        <f>0</f>
        <v>0</v>
      </c>
      <c r="L37" s="34"/>
      <c r="M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14.45" hidden="1" customHeight="1">
      <c r="A38" s="34"/>
      <c r="B38" s="39"/>
      <c r="C38" s="34"/>
      <c r="D38" s="34"/>
      <c r="E38" s="113" t="s">
        <v>40</v>
      </c>
      <c r="F38" s="120">
        <f>ROUND((SUM(BH120:BH130)),  2)</f>
        <v>0</v>
      </c>
      <c r="G38" s="34"/>
      <c r="H38" s="34"/>
      <c r="I38" s="125">
        <v>0.15</v>
      </c>
      <c r="J38" s="34"/>
      <c r="K38" s="120">
        <f>0</f>
        <v>0</v>
      </c>
      <c r="L38" s="34"/>
      <c r="M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14.45" hidden="1" customHeight="1">
      <c r="A39" s="34"/>
      <c r="B39" s="39"/>
      <c r="C39" s="34"/>
      <c r="D39" s="34"/>
      <c r="E39" s="113" t="s">
        <v>41</v>
      </c>
      <c r="F39" s="120">
        <f>ROUND((SUM(BI120:BI130)),  2)</f>
        <v>0</v>
      </c>
      <c r="G39" s="34"/>
      <c r="H39" s="34"/>
      <c r="I39" s="125">
        <v>0</v>
      </c>
      <c r="J39" s="34"/>
      <c r="K39" s="120">
        <f>0</f>
        <v>0</v>
      </c>
      <c r="L39" s="34"/>
      <c r="M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6.9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34"/>
      <c r="M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2" customFormat="1" ht="25.35" customHeight="1">
      <c r="A41" s="34"/>
      <c r="B41" s="39"/>
      <c r="C41" s="126"/>
      <c r="D41" s="127" t="s">
        <v>42</v>
      </c>
      <c r="E41" s="128"/>
      <c r="F41" s="128"/>
      <c r="G41" s="129" t="s">
        <v>43</v>
      </c>
      <c r="H41" s="130" t="s">
        <v>44</v>
      </c>
      <c r="I41" s="128"/>
      <c r="J41" s="128"/>
      <c r="K41" s="131">
        <f>SUM(K32:K39)</f>
        <v>0</v>
      </c>
      <c r="L41" s="132"/>
      <c r="M41" s="51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pans="1:31" s="2" customFormat="1" ht="14.45" customHeight="1">
      <c r="A42" s="34"/>
      <c r="B42" s="39"/>
      <c r="C42" s="34"/>
      <c r="D42" s="34"/>
      <c r="E42" s="34"/>
      <c r="F42" s="34"/>
      <c r="G42" s="34"/>
      <c r="H42" s="34"/>
      <c r="I42" s="34"/>
      <c r="J42" s="34"/>
      <c r="K42" s="34"/>
      <c r="L42" s="34"/>
      <c r="M42" s="51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pans="1:31" s="1" customFormat="1" ht="14.45" customHeight="1">
      <c r="B43" s="20"/>
      <c r="M43" s="20"/>
    </row>
    <row r="44" spans="1:31" s="1" customFormat="1" ht="14.45" customHeight="1">
      <c r="B44" s="20"/>
      <c r="M44" s="20"/>
    </row>
    <row r="45" spans="1:31" s="1" customFormat="1" ht="14.45" customHeight="1">
      <c r="B45" s="20"/>
      <c r="M45" s="20"/>
    </row>
    <row r="46" spans="1:31" s="1" customFormat="1" ht="14.45" customHeight="1">
      <c r="B46" s="20"/>
      <c r="M46" s="20"/>
    </row>
    <row r="47" spans="1:31" s="1" customFormat="1" ht="14.45" customHeight="1">
      <c r="B47" s="20"/>
      <c r="M47" s="20"/>
    </row>
    <row r="48" spans="1:31" s="1" customFormat="1" ht="14.45" customHeight="1">
      <c r="B48" s="20"/>
      <c r="M48" s="20"/>
    </row>
    <row r="49" spans="1:31" s="1" customFormat="1" ht="14.45" customHeight="1">
      <c r="B49" s="20"/>
      <c r="M49" s="20"/>
    </row>
    <row r="50" spans="1:31" s="2" customFormat="1" ht="14.45" customHeight="1">
      <c r="B50" s="51"/>
      <c r="D50" s="133" t="s">
        <v>45</v>
      </c>
      <c r="E50" s="134"/>
      <c r="F50" s="134"/>
      <c r="G50" s="133" t="s">
        <v>46</v>
      </c>
      <c r="H50" s="134"/>
      <c r="I50" s="134"/>
      <c r="J50" s="134"/>
      <c r="K50" s="134"/>
      <c r="L50" s="134"/>
      <c r="M50" s="51"/>
    </row>
    <row r="51" spans="1:31">
      <c r="B51" s="20"/>
      <c r="M51" s="20"/>
    </row>
    <row r="52" spans="1:31">
      <c r="B52" s="20"/>
      <c r="M52" s="20"/>
    </row>
    <row r="53" spans="1:31">
      <c r="B53" s="20"/>
      <c r="M53" s="20"/>
    </row>
    <row r="54" spans="1:31">
      <c r="B54" s="20"/>
      <c r="M54" s="20"/>
    </row>
    <row r="55" spans="1:31">
      <c r="B55" s="20"/>
      <c r="M55" s="20"/>
    </row>
    <row r="56" spans="1:31">
      <c r="B56" s="20"/>
      <c r="M56" s="20"/>
    </row>
    <row r="57" spans="1:31">
      <c r="B57" s="20"/>
      <c r="M57" s="20"/>
    </row>
    <row r="58" spans="1:31">
      <c r="B58" s="20"/>
      <c r="M58" s="20"/>
    </row>
    <row r="59" spans="1:31">
      <c r="B59" s="20"/>
      <c r="M59" s="20"/>
    </row>
    <row r="60" spans="1:31">
      <c r="B60" s="20"/>
      <c r="M60" s="20"/>
    </row>
    <row r="61" spans="1:31" s="2" customFormat="1" ht="12.75">
      <c r="A61" s="34"/>
      <c r="B61" s="39"/>
      <c r="C61" s="34"/>
      <c r="D61" s="135" t="s">
        <v>47</v>
      </c>
      <c r="E61" s="136"/>
      <c r="F61" s="137" t="s">
        <v>48</v>
      </c>
      <c r="G61" s="135" t="s">
        <v>47</v>
      </c>
      <c r="H61" s="136"/>
      <c r="I61" s="136"/>
      <c r="J61" s="138" t="s">
        <v>48</v>
      </c>
      <c r="K61" s="136"/>
      <c r="L61" s="136"/>
      <c r="M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>
      <c r="B62" s="20"/>
      <c r="M62" s="20"/>
    </row>
    <row r="63" spans="1:31">
      <c r="B63" s="20"/>
      <c r="M63" s="20"/>
    </row>
    <row r="64" spans="1:31">
      <c r="B64" s="20"/>
      <c r="M64" s="20"/>
    </row>
    <row r="65" spans="1:31" s="2" customFormat="1" ht="12.75">
      <c r="A65" s="34"/>
      <c r="B65" s="39"/>
      <c r="C65" s="34"/>
      <c r="D65" s="133" t="s">
        <v>49</v>
      </c>
      <c r="E65" s="139"/>
      <c r="F65" s="139"/>
      <c r="G65" s="133" t="s">
        <v>50</v>
      </c>
      <c r="H65" s="139"/>
      <c r="I65" s="139"/>
      <c r="J65" s="139"/>
      <c r="K65" s="139"/>
      <c r="L65" s="139"/>
      <c r="M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>
      <c r="B66" s="20"/>
      <c r="M66" s="20"/>
    </row>
    <row r="67" spans="1:31">
      <c r="B67" s="20"/>
      <c r="M67" s="20"/>
    </row>
    <row r="68" spans="1:31">
      <c r="B68" s="20"/>
      <c r="M68" s="20"/>
    </row>
    <row r="69" spans="1:31">
      <c r="B69" s="20"/>
      <c r="M69" s="20"/>
    </row>
    <row r="70" spans="1:31">
      <c r="B70" s="20"/>
      <c r="M70" s="20"/>
    </row>
    <row r="71" spans="1:31">
      <c r="B71" s="20"/>
      <c r="M71" s="20"/>
    </row>
    <row r="72" spans="1:31">
      <c r="B72" s="20"/>
      <c r="M72" s="20"/>
    </row>
    <row r="73" spans="1:31">
      <c r="B73" s="20"/>
      <c r="M73" s="20"/>
    </row>
    <row r="74" spans="1:31">
      <c r="B74" s="20"/>
      <c r="M74" s="20"/>
    </row>
    <row r="75" spans="1:31">
      <c r="B75" s="20"/>
      <c r="M75" s="20"/>
    </row>
    <row r="76" spans="1:31" s="2" customFormat="1" ht="12.75">
      <c r="A76" s="34"/>
      <c r="B76" s="39"/>
      <c r="C76" s="34"/>
      <c r="D76" s="135" t="s">
        <v>47</v>
      </c>
      <c r="E76" s="136"/>
      <c r="F76" s="137" t="s">
        <v>48</v>
      </c>
      <c r="G76" s="135" t="s">
        <v>47</v>
      </c>
      <c r="H76" s="136"/>
      <c r="I76" s="136"/>
      <c r="J76" s="138" t="s">
        <v>48</v>
      </c>
      <c r="K76" s="136"/>
      <c r="L76" s="136"/>
      <c r="M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40"/>
      <c r="C77" s="141"/>
      <c r="D77" s="141"/>
      <c r="E77" s="141"/>
      <c r="F77" s="141"/>
      <c r="G77" s="141"/>
      <c r="H77" s="141"/>
      <c r="I77" s="141"/>
      <c r="J77" s="141"/>
      <c r="K77" s="141"/>
      <c r="L77" s="141"/>
      <c r="M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47" s="2" customFormat="1" ht="6.95" customHeight="1">
      <c r="A81" s="34"/>
      <c r="B81" s="142"/>
      <c r="C81" s="143"/>
      <c r="D81" s="143"/>
      <c r="E81" s="143"/>
      <c r="F81" s="143"/>
      <c r="G81" s="143"/>
      <c r="H81" s="143"/>
      <c r="I81" s="143"/>
      <c r="J81" s="143"/>
      <c r="K81" s="143"/>
      <c r="L81" s="143"/>
      <c r="M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4.95" customHeight="1">
      <c r="A82" s="34"/>
      <c r="B82" s="35"/>
      <c r="C82" s="23" t="s">
        <v>126</v>
      </c>
      <c r="D82" s="36"/>
      <c r="E82" s="36"/>
      <c r="F82" s="36"/>
      <c r="G82" s="36"/>
      <c r="H82" s="36"/>
      <c r="I82" s="36"/>
      <c r="J82" s="36"/>
      <c r="K82" s="36"/>
      <c r="L82" s="36"/>
      <c r="M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36"/>
      <c r="M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customHeight="1">
      <c r="A84" s="34"/>
      <c r="B84" s="35"/>
      <c r="C84" s="29" t="s">
        <v>17</v>
      </c>
      <c r="D84" s="36"/>
      <c r="E84" s="36"/>
      <c r="F84" s="36"/>
      <c r="G84" s="36"/>
      <c r="H84" s="36"/>
      <c r="I84" s="36"/>
      <c r="J84" s="36"/>
      <c r="K84" s="36"/>
      <c r="L84" s="36"/>
      <c r="M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16.5" customHeight="1">
      <c r="A85" s="34"/>
      <c r="B85" s="35"/>
      <c r="C85" s="36"/>
      <c r="D85" s="36"/>
      <c r="E85" s="302" t="str">
        <f>E7</f>
        <v>Oprava nástupišť v obvodu ST Zlín</v>
      </c>
      <c r="F85" s="303"/>
      <c r="G85" s="303"/>
      <c r="H85" s="303"/>
      <c r="I85" s="36"/>
      <c r="J85" s="36"/>
      <c r="K85" s="36"/>
      <c r="L85" s="36"/>
      <c r="M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12" customHeight="1">
      <c r="A86" s="34"/>
      <c r="B86" s="35"/>
      <c r="C86" s="29" t="s">
        <v>122</v>
      </c>
      <c r="D86" s="36"/>
      <c r="E86" s="36"/>
      <c r="F86" s="36"/>
      <c r="G86" s="36"/>
      <c r="H86" s="36"/>
      <c r="I86" s="36"/>
      <c r="J86" s="36"/>
      <c r="K86" s="36"/>
      <c r="L86" s="36"/>
      <c r="M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16.5" customHeight="1">
      <c r="A87" s="34"/>
      <c r="B87" s="35"/>
      <c r="C87" s="36"/>
      <c r="D87" s="36"/>
      <c r="E87" s="296" t="str">
        <f>E9</f>
        <v>SO 02.2.2 - zast. Popovice - nástupiště - ÚRS</v>
      </c>
      <c r="F87" s="301"/>
      <c r="G87" s="301"/>
      <c r="H87" s="301"/>
      <c r="I87" s="36"/>
      <c r="J87" s="36"/>
      <c r="K87" s="36"/>
      <c r="L87" s="36"/>
      <c r="M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36"/>
      <c r="M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12" customHeight="1">
      <c r="A89" s="34"/>
      <c r="B89" s="35"/>
      <c r="C89" s="29" t="s">
        <v>21</v>
      </c>
      <c r="D89" s="36"/>
      <c r="E89" s="36"/>
      <c r="F89" s="27" t="str">
        <f>F12</f>
        <v xml:space="preserve"> </v>
      </c>
      <c r="G89" s="36"/>
      <c r="H89" s="36"/>
      <c r="I89" s="29" t="s">
        <v>23</v>
      </c>
      <c r="J89" s="66">
        <f>IF(J12="","",J12)</f>
        <v>0</v>
      </c>
      <c r="K89" s="36"/>
      <c r="L89" s="36"/>
      <c r="M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36"/>
      <c r="M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15.2" customHeight="1">
      <c r="A91" s="34"/>
      <c r="B91" s="35"/>
      <c r="C91" s="29" t="s">
        <v>24</v>
      </c>
      <c r="D91" s="36"/>
      <c r="E91" s="36"/>
      <c r="F91" s="27" t="str">
        <f>E15</f>
        <v xml:space="preserve"> </v>
      </c>
      <c r="G91" s="36"/>
      <c r="H91" s="36"/>
      <c r="I91" s="29" t="s">
        <v>29</v>
      </c>
      <c r="J91" s="32" t="str">
        <f>E21</f>
        <v xml:space="preserve"> </v>
      </c>
      <c r="K91" s="36"/>
      <c r="L91" s="36"/>
      <c r="M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15.2" customHeight="1">
      <c r="A92" s="34"/>
      <c r="B92" s="35"/>
      <c r="C92" s="29" t="s">
        <v>27</v>
      </c>
      <c r="D92" s="36"/>
      <c r="E92" s="36"/>
      <c r="F92" s="27" t="str">
        <f>IF(E18="","",E18)</f>
        <v>Vyplň údaj</v>
      </c>
      <c r="G92" s="36"/>
      <c r="H92" s="36"/>
      <c r="I92" s="29" t="s">
        <v>30</v>
      </c>
      <c r="J92" s="32" t="str">
        <f>E24</f>
        <v xml:space="preserve"> </v>
      </c>
      <c r="K92" s="36"/>
      <c r="L92" s="36"/>
      <c r="M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35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36"/>
      <c r="M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9.25" customHeight="1">
      <c r="A94" s="34"/>
      <c r="B94" s="35"/>
      <c r="C94" s="144" t="s">
        <v>127</v>
      </c>
      <c r="D94" s="145"/>
      <c r="E94" s="145"/>
      <c r="F94" s="145"/>
      <c r="G94" s="145"/>
      <c r="H94" s="145"/>
      <c r="I94" s="146" t="s">
        <v>128</v>
      </c>
      <c r="J94" s="146" t="s">
        <v>129</v>
      </c>
      <c r="K94" s="146" t="s">
        <v>130</v>
      </c>
      <c r="L94" s="145"/>
      <c r="M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36"/>
      <c r="M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47" s="2" customFormat="1" ht="22.9" customHeight="1">
      <c r="A96" s="34"/>
      <c r="B96" s="35"/>
      <c r="C96" s="147" t="s">
        <v>131</v>
      </c>
      <c r="D96" s="36"/>
      <c r="E96" s="36"/>
      <c r="F96" s="36"/>
      <c r="G96" s="36"/>
      <c r="H96" s="36"/>
      <c r="I96" s="84">
        <f t="shared" ref="I96:J98" si="0">Q120</f>
        <v>0</v>
      </c>
      <c r="J96" s="84">
        <f t="shared" si="0"/>
        <v>0</v>
      </c>
      <c r="K96" s="84">
        <f>K120</f>
        <v>0</v>
      </c>
      <c r="L96" s="36"/>
      <c r="M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7" t="s">
        <v>132</v>
      </c>
    </row>
    <row r="97" spans="1:31" s="9" customFormat="1" ht="24.95" customHeight="1">
      <c r="B97" s="148"/>
      <c r="C97" s="149"/>
      <c r="D97" s="150" t="s">
        <v>133</v>
      </c>
      <c r="E97" s="151"/>
      <c r="F97" s="151"/>
      <c r="G97" s="151"/>
      <c r="H97" s="151"/>
      <c r="I97" s="152">
        <f t="shared" si="0"/>
        <v>0</v>
      </c>
      <c r="J97" s="152">
        <f t="shared" si="0"/>
        <v>0</v>
      </c>
      <c r="K97" s="152">
        <f>K121</f>
        <v>0</v>
      </c>
      <c r="L97" s="149"/>
      <c r="M97" s="153"/>
    </row>
    <row r="98" spans="1:31" s="10" customFormat="1" ht="19.899999999999999" customHeight="1">
      <c r="B98" s="154"/>
      <c r="C98" s="155"/>
      <c r="D98" s="156" t="s">
        <v>638</v>
      </c>
      <c r="E98" s="157"/>
      <c r="F98" s="157"/>
      <c r="G98" s="157"/>
      <c r="H98" s="157"/>
      <c r="I98" s="158">
        <f t="shared" si="0"/>
        <v>0</v>
      </c>
      <c r="J98" s="158">
        <f t="shared" si="0"/>
        <v>0</v>
      </c>
      <c r="K98" s="158">
        <f>K122</f>
        <v>0</v>
      </c>
      <c r="L98" s="155"/>
      <c r="M98" s="159"/>
    </row>
    <row r="99" spans="1:31" s="10" customFormat="1" ht="19.899999999999999" customHeight="1">
      <c r="B99" s="154"/>
      <c r="C99" s="155"/>
      <c r="D99" s="156" t="s">
        <v>639</v>
      </c>
      <c r="E99" s="157"/>
      <c r="F99" s="157"/>
      <c r="G99" s="157"/>
      <c r="H99" s="157"/>
      <c r="I99" s="158">
        <f>Q125</f>
        <v>0</v>
      </c>
      <c r="J99" s="158">
        <f>R125</f>
        <v>0</v>
      </c>
      <c r="K99" s="158">
        <f>K125</f>
        <v>0</v>
      </c>
      <c r="L99" s="155"/>
      <c r="M99" s="159"/>
    </row>
    <row r="100" spans="1:31" s="10" customFormat="1" ht="19.899999999999999" customHeight="1">
      <c r="B100" s="154"/>
      <c r="C100" s="155"/>
      <c r="D100" s="156" t="s">
        <v>640</v>
      </c>
      <c r="E100" s="157"/>
      <c r="F100" s="157"/>
      <c r="G100" s="157"/>
      <c r="H100" s="157"/>
      <c r="I100" s="158">
        <f>Q126</f>
        <v>0</v>
      </c>
      <c r="J100" s="158">
        <f>R126</f>
        <v>0</v>
      </c>
      <c r="K100" s="158">
        <f>K126</f>
        <v>0</v>
      </c>
      <c r="L100" s="155"/>
      <c r="M100" s="159"/>
    </row>
    <row r="101" spans="1:31" s="2" customFormat="1" ht="21.75" customHeight="1">
      <c r="A101" s="34"/>
      <c r="B101" s="35"/>
      <c r="C101" s="36"/>
      <c r="D101" s="36"/>
      <c r="E101" s="36"/>
      <c r="F101" s="36"/>
      <c r="G101" s="36"/>
      <c r="H101" s="36"/>
      <c r="I101" s="36"/>
      <c r="J101" s="36"/>
      <c r="K101" s="36"/>
      <c r="L101" s="36"/>
      <c r="M101" s="51"/>
      <c r="S101" s="34"/>
      <c r="T101" s="34"/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</row>
    <row r="102" spans="1:31" s="2" customFormat="1" ht="6.95" customHeight="1">
      <c r="A102" s="34"/>
      <c r="B102" s="54"/>
      <c r="C102" s="55"/>
      <c r="D102" s="55"/>
      <c r="E102" s="55"/>
      <c r="F102" s="55"/>
      <c r="G102" s="55"/>
      <c r="H102" s="55"/>
      <c r="I102" s="55"/>
      <c r="J102" s="55"/>
      <c r="K102" s="55"/>
      <c r="L102" s="55"/>
      <c r="M102" s="51"/>
      <c r="S102" s="34"/>
      <c r="T102" s="34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</row>
    <row r="106" spans="1:31" s="2" customFormat="1" ht="6.95" customHeight="1">
      <c r="A106" s="34"/>
      <c r="B106" s="56"/>
      <c r="C106" s="57"/>
      <c r="D106" s="57"/>
      <c r="E106" s="57"/>
      <c r="F106" s="57"/>
      <c r="G106" s="57"/>
      <c r="H106" s="57"/>
      <c r="I106" s="57"/>
      <c r="J106" s="57"/>
      <c r="K106" s="57"/>
      <c r="L106" s="57"/>
      <c r="M106" s="51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pans="1:31" s="2" customFormat="1" ht="24.95" customHeight="1">
      <c r="A107" s="34"/>
      <c r="B107" s="35"/>
      <c r="C107" s="23" t="s">
        <v>141</v>
      </c>
      <c r="D107" s="36"/>
      <c r="E107" s="36"/>
      <c r="F107" s="36"/>
      <c r="G107" s="36"/>
      <c r="H107" s="36"/>
      <c r="I107" s="36"/>
      <c r="J107" s="36"/>
      <c r="K107" s="36"/>
      <c r="L107" s="36"/>
      <c r="M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pans="1:31" s="2" customFormat="1" ht="6.95" customHeight="1">
      <c r="A108" s="34"/>
      <c r="B108" s="35"/>
      <c r="C108" s="36"/>
      <c r="D108" s="36"/>
      <c r="E108" s="36"/>
      <c r="F108" s="36"/>
      <c r="G108" s="36"/>
      <c r="H108" s="36"/>
      <c r="I108" s="36"/>
      <c r="J108" s="36"/>
      <c r="K108" s="36"/>
      <c r="L108" s="36"/>
      <c r="M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pans="1:31" s="2" customFormat="1" ht="12" customHeight="1">
      <c r="A109" s="34"/>
      <c r="B109" s="35"/>
      <c r="C109" s="29" t="s">
        <v>17</v>
      </c>
      <c r="D109" s="36"/>
      <c r="E109" s="36"/>
      <c r="F109" s="36"/>
      <c r="G109" s="36"/>
      <c r="H109" s="36"/>
      <c r="I109" s="36"/>
      <c r="J109" s="36"/>
      <c r="K109" s="36"/>
      <c r="L109" s="36"/>
      <c r="M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pans="1:31" s="2" customFormat="1" ht="16.5" customHeight="1">
      <c r="A110" s="34"/>
      <c r="B110" s="35"/>
      <c r="C110" s="36"/>
      <c r="D110" s="36"/>
      <c r="E110" s="302" t="str">
        <f>E7</f>
        <v>Oprava nástupišť v obvodu ST Zlín</v>
      </c>
      <c r="F110" s="303"/>
      <c r="G110" s="303"/>
      <c r="H110" s="303"/>
      <c r="I110" s="36"/>
      <c r="J110" s="36"/>
      <c r="K110" s="36"/>
      <c r="L110" s="36"/>
      <c r="M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31" s="2" customFormat="1" ht="12" customHeight="1">
      <c r="A111" s="34"/>
      <c r="B111" s="35"/>
      <c r="C111" s="29" t="s">
        <v>122</v>
      </c>
      <c r="D111" s="36"/>
      <c r="E111" s="36"/>
      <c r="F111" s="36"/>
      <c r="G111" s="36"/>
      <c r="H111" s="36"/>
      <c r="I111" s="36"/>
      <c r="J111" s="36"/>
      <c r="K111" s="36"/>
      <c r="L111" s="36"/>
      <c r="M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31" s="2" customFormat="1" ht="16.5" customHeight="1">
      <c r="A112" s="34"/>
      <c r="B112" s="35"/>
      <c r="C112" s="36"/>
      <c r="D112" s="36"/>
      <c r="E112" s="296" t="str">
        <f>E9</f>
        <v>SO 02.2.2 - zast. Popovice - nástupiště - ÚRS</v>
      </c>
      <c r="F112" s="301"/>
      <c r="G112" s="301"/>
      <c r="H112" s="301"/>
      <c r="I112" s="36"/>
      <c r="J112" s="36"/>
      <c r="K112" s="36"/>
      <c r="L112" s="36"/>
      <c r="M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5" s="2" customFormat="1" ht="6.95" customHeight="1">
      <c r="A113" s="34"/>
      <c r="B113" s="35"/>
      <c r="C113" s="36"/>
      <c r="D113" s="36"/>
      <c r="E113" s="36"/>
      <c r="F113" s="36"/>
      <c r="G113" s="36"/>
      <c r="H113" s="36"/>
      <c r="I113" s="36"/>
      <c r="J113" s="36"/>
      <c r="K113" s="36"/>
      <c r="L113" s="36"/>
      <c r="M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5" s="2" customFormat="1" ht="12" customHeight="1">
      <c r="A114" s="34"/>
      <c r="B114" s="35"/>
      <c r="C114" s="29" t="s">
        <v>21</v>
      </c>
      <c r="D114" s="36"/>
      <c r="E114" s="36"/>
      <c r="F114" s="27" t="str">
        <f>F12</f>
        <v xml:space="preserve"> </v>
      </c>
      <c r="G114" s="36"/>
      <c r="H114" s="36"/>
      <c r="I114" s="29" t="s">
        <v>23</v>
      </c>
      <c r="J114" s="66">
        <f>IF(J12="","",J12)</f>
        <v>0</v>
      </c>
      <c r="K114" s="36"/>
      <c r="L114" s="36"/>
      <c r="M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5" s="2" customFormat="1" ht="6.95" customHeight="1">
      <c r="A115" s="34"/>
      <c r="B115" s="35"/>
      <c r="C115" s="36"/>
      <c r="D115" s="36"/>
      <c r="E115" s="36"/>
      <c r="F115" s="36"/>
      <c r="G115" s="36"/>
      <c r="H115" s="36"/>
      <c r="I115" s="36"/>
      <c r="J115" s="36"/>
      <c r="K115" s="36"/>
      <c r="L115" s="36"/>
      <c r="M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5" s="2" customFormat="1" ht="15.2" customHeight="1">
      <c r="A116" s="34"/>
      <c r="B116" s="35"/>
      <c r="C116" s="29" t="s">
        <v>24</v>
      </c>
      <c r="D116" s="36"/>
      <c r="E116" s="36"/>
      <c r="F116" s="27" t="str">
        <f>E15</f>
        <v xml:space="preserve"> </v>
      </c>
      <c r="G116" s="36"/>
      <c r="H116" s="36"/>
      <c r="I116" s="29" t="s">
        <v>29</v>
      </c>
      <c r="J116" s="32" t="str">
        <f>E21</f>
        <v xml:space="preserve"> </v>
      </c>
      <c r="K116" s="36"/>
      <c r="L116" s="36"/>
      <c r="M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5" s="2" customFormat="1" ht="15.2" customHeight="1">
      <c r="A117" s="34"/>
      <c r="B117" s="35"/>
      <c r="C117" s="29" t="s">
        <v>27</v>
      </c>
      <c r="D117" s="36"/>
      <c r="E117" s="36"/>
      <c r="F117" s="27" t="str">
        <f>IF(E18="","",E18)</f>
        <v>Vyplň údaj</v>
      </c>
      <c r="G117" s="36"/>
      <c r="H117" s="36"/>
      <c r="I117" s="29" t="s">
        <v>30</v>
      </c>
      <c r="J117" s="32" t="str">
        <f>E24</f>
        <v xml:space="preserve"> </v>
      </c>
      <c r="K117" s="36"/>
      <c r="L117" s="36"/>
      <c r="M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5" s="2" customFormat="1" ht="10.35" customHeight="1">
      <c r="A118" s="34"/>
      <c r="B118" s="35"/>
      <c r="C118" s="36"/>
      <c r="D118" s="36"/>
      <c r="E118" s="36"/>
      <c r="F118" s="36"/>
      <c r="G118" s="36"/>
      <c r="H118" s="36"/>
      <c r="I118" s="36"/>
      <c r="J118" s="36"/>
      <c r="K118" s="36"/>
      <c r="L118" s="36"/>
      <c r="M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65" s="11" customFormat="1" ht="29.25" customHeight="1">
      <c r="A119" s="160"/>
      <c r="B119" s="161"/>
      <c r="C119" s="162" t="s">
        <v>142</v>
      </c>
      <c r="D119" s="163" t="s">
        <v>57</v>
      </c>
      <c r="E119" s="163" t="s">
        <v>53</v>
      </c>
      <c r="F119" s="163" t="s">
        <v>54</v>
      </c>
      <c r="G119" s="163" t="s">
        <v>143</v>
      </c>
      <c r="H119" s="163" t="s">
        <v>144</v>
      </c>
      <c r="I119" s="163" t="s">
        <v>145</v>
      </c>
      <c r="J119" s="163" t="s">
        <v>146</v>
      </c>
      <c r="K119" s="163" t="s">
        <v>130</v>
      </c>
      <c r="L119" s="164" t="s">
        <v>147</v>
      </c>
      <c r="M119" s="165"/>
      <c r="N119" s="75" t="s">
        <v>1</v>
      </c>
      <c r="O119" s="76" t="s">
        <v>36</v>
      </c>
      <c r="P119" s="76" t="s">
        <v>148</v>
      </c>
      <c r="Q119" s="76" t="s">
        <v>149</v>
      </c>
      <c r="R119" s="76" t="s">
        <v>150</v>
      </c>
      <c r="S119" s="76" t="s">
        <v>151</v>
      </c>
      <c r="T119" s="76" t="s">
        <v>152</v>
      </c>
      <c r="U119" s="76" t="s">
        <v>153</v>
      </c>
      <c r="V119" s="76" t="s">
        <v>154</v>
      </c>
      <c r="W119" s="76" t="s">
        <v>155</v>
      </c>
      <c r="X119" s="77" t="s">
        <v>156</v>
      </c>
      <c r="Y119" s="160"/>
      <c r="Z119" s="160"/>
      <c r="AA119" s="160"/>
      <c r="AB119" s="160"/>
      <c r="AC119" s="160"/>
      <c r="AD119" s="160"/>
      <c r="AE119" s="160"/>
    </row>
    <row r="120" spans="1:65" s="2" customFormat="1" ht="22.9" customHeight="1">
      <c r="A120" s="34"/>
      <c r="B120" s="35"/>
      <c r="C120" s="82" t="s">
        <v>157</v>
      </c>
      <c r="D120" s="36"/>
      <c r="E120" s="36"/>
      <c r="F120" s="36"/>
      <c r="G120" s="36"/>
      <c r="H120" s="36"/>
      <c r="I120" s="36"/>
      <c r="J120" s="36"/>
      <c r="K120" s="166">
        <f>BK120</f>
        <v>0</v>
      </c>
      <c r="L120" s="36"/>
      <c r="M120" s="39"/>
      <c r="N120" s="78"/>
      <c r="O120" s="167"/>
      <c r="P120" s="79"/>
      <c r="Q120" s="168">
        <f>Q121</f>
        <v>0</v>
      </c>
      <c r="R120" s="168">
        <f>R121</f>
        <v>0</v>
      </c>
      <c r="S120" s="79"/>
      <c r="T120" s="169">
        <f>T121</f>
        <v>0</v>
      </c>
      <c r="U120" s="79"/>
      <c r="V120" s="169">
        <f>V121</f>
        <v>0.15567999999999999</v>
      </c>
      <c r="W120" s="79"/>
      <c r="X120" s="170">
        <f>X121</f>
        <v>0.1</v>
      </c>
      <c r="Y120" s="34"/>
      <c r="Z120" s="34"/>
      <c r="AA120" s="34"/>
      <c r="AB120" s="34"/>
      <c r="AC120" s="34"/>
      <c r="AD120" s="34"/>
      <c r="AE120" s="34"/>
      <c r="AT120" s="17" t="s">
        <v>73</v>
      </c>
      <c r="AU120" s="17" t="s">
        <v>132</v>
      </c>
      <c r="BK120" s="171">
        <f>BK121</f>
        <v>0</v>
      </c>
    </row>
    <row r="121" spans="1:65" s="12" customFormat="1" ht="25.9" customHeight="1">
      <c r="B121" s="172"/>
      <c r="C121" s="173"/>
      <c r="D121" s="174" t="s">
        <v>73</v>
      </c>
      <c r="E121" s="175" t="s">
        <v>158</v>
      </c>
      <c r="F121" s="175" t="s">
        <v>159</v>
      </c>
      <c r="G121" s="173"/>
      <c r="H121" s="173"/>
      <c r="I121" s="176"/>
      <c r="J121" s="176"/>
      <c r="K121" s="177">
        <f>BK121</f>
        <v>0</v>
      </c>
      <c r="L121" s="173"/>
      <c r="M121" s="178"/>
      <c r="N121" s="179"/>
      <c r="O121" s="180"/>
      <c r="P121" s="180"/>
      <c r="Q121" s="181">
        <f>Q122+Q125+Q126</f>
        <v>0</v>
      </c>
      <c r="R121" s="181">
        <f>R122+R125+R126</f>
        <v>0</v>
      </c>
      <c r="S121" s="180"/>
      <c r="T121" s="182">
        <f>T122+T125+T126</f>
        <v>0</v>
      </c>
      <c r="U121" s="180"/>
      <c r="V121" s="182">
        <f>V122+V125+V126</f>
        <v>0.15567999999999999</v>
      </c>
      <c r="W121" s="180"/>
      <c r="X121" s="183">
        <f>X122+X125+X126</f>
        <v>0.1</v>
      </c>
      <c r="AR121" s="184" t="s">
        <v>82</v>
      </c>
      <c r="AT121" s="185" t="s">
        <v>73</v>
      </c>
      <c r="AU121" s="185" t="s">
        <v>74</v>
      </c>
      <c r="AY121" s="184" t="s">
        <v>160</v>
      </c>
      <c r="BK121" s="186">
        <f>BK122+BK125+BK126</f>
        <v>0</v>
      </c>
    </row>
    <row r="122" spans="1:65" s="12" customFormat="1" ht="22.9" customHeight="1">
      <c r="B122" s="172"/>
      <c r="C122" s="173"/>
      <c r="D122" s="174" t="s">
        <v>73</v>
      </c>
      <c r="E122" s="187" t="s">
        <v>182</v>
      </c>
      <c r="F122" s="187" t="s">
        <v>641</v>
      </c>
      <c r="G122" s="173"/>
      <c r="H122" s="173"/>
      <c r="I122" s="176"/>
      <c r="J122" s="176"/>
      <c r="K122" s="188">
        <f>BK122</f>
        <v>0</v>
      </c>
      <c r="L122" s="173"/>
      <c r="M122" s="178"/>
      <c r="N122" s="179"/>
      <c r="O122" s="180"/>
      <c r="P122" s="180"/>
      <c r="Q122" s="181">
        <f>SUM(Q123:Q124)</f>
        <v>0</v>
      </c>
      <c r="R122" s="181">
        <f>SUM(R123:R124)</f>
        <v>0</v>
      </c>
      <c r="S122" s="180"/>
      <c r="T122" s="182">
        <f>SUM(T123:T124)</f>
        <v>0</v>
      </c>
      <c r="U122" s="180"/>
      <c r="V122" s="182">
        <f>SUM(V123:V124)</f>
        <v>0.15271999999999999</v>
      </c>
      <c r="W122" s="180"/>
      <c r="X122" s="183">
        <f>SUM(X123:X124)</f>
        <v>0</v>
      </c>
      <c r="AR122" s="184" t="s">
        <v>82</v>
      </c>
      <c r="AT122" s="185" t="s">
        <v>73</v>
      </c>
      <c r="AU122" s="185" t="s">
        <v>82</v>
      </c>
      <c r="AY122" s="184" t="s">
        <v>160</v>
      </c>
      <c r="BK122" s="186">
        <f>SUM(BK123:BK124)</f>
        <v>0</v>
      </c>
    </row>
    <row r="123" spans="1:65" s="2" customFormat="1" ht="24">
      <c r="A123" s="34"/>
      <c r="B123" s="35"/>
      <c r="C123" s="189" t="s">
        <v>82</v>
      </c>
      <c r="D123" s="189" t="s">
        <v>163</v>
      </c>
      <c r="E123" s="190" t="s">
        <v>642</v>
      </c>
      <c r="F123" s="191" t="s">
        <v>643</v>
      </c>
      <c r="G123" s="192" t="s">
        <v>263</v>
      </c>
      <c r="H123" s="193">
        <v>4</v>
      </c>
      <c r="I123" s="194"/>
      <c r="J123" s="194"/>
      <c r="K123" s="195">
        <f>ROUND(P123*H123,2)</f>
        <v>0</v>
      </c>
      <c r="L123" s="191" t="s">
        <v>644</v>
      </c>
      <c r="M123" s="39"/>
      <c r="N123" s="196" t="s">
        <v>1</v>
      </c>
      <c r="O123" s="197" t="s">
        <v>37</v>
      </c>
      <c r="P123" s="198">
        <f>I123+J123</f>
        <v>0</v>
      </c>
      <c r="Q123" s="198">
        <f>ROUND(I123*H123,2)</f>
        <v>0</v>
      </c>
      <c r="R123" s="198">
        <f>ROUND(J123*H123,2)</f>
        <v>0</v>
      </c>
      <c r="S123" s="71"/>
      <c r="T123" s="199">
        <f>S123*H123</f>
        <v>0</v>
      </c>
      <c r="U123" s="199">
        <v>3.8179999999999999E-2</v>
      </c>
      <c r="V123" s="199">
        <f>U123*H123</f>
        <v>0.15271999999999999</v>
      </c>
      <c r="W123" s="199">
        <v>0</v>
      </c>
      <c r="X123" s="200">
        <f>W123*H123</f>
        <v>0</v>
      </c>
      <c r="Y123" s="34"/>
      <c r="Z123" s="34"/>
      <c r="AA123" s="34"/>
      <c r="AB123" s="34"/>
      <c r="AC123" s="34"/>
      <c r="AD123" s="34"/>
      <c r="AE123" s="34"/>
      <c r="AR123" s="201" t="s">
        <v>168</v>
      </c>
      <c r="AT123" s="201" t="s">
        <v>163</v>
      </c>
      <c r="AU123" s="201" t="s">
        <v>84</v>
      </c>
      <c r="AY123" s="17" t="s">
        <v>160</v>
      </c>
      <c r="BE123" s="202">
        <f>IF(O123="základní",K123,0)</f>
        <v>0</v>
      </c>
      <c r="BF123" s="202">
        <f>IF(O123="snížená",K123,0)</f>
        <v>0</v>
      </c>
      <c r="BG123" s="202">
        <f>IF(O123="zákl. přenesená",K123,0)</f>
        <v>0</v>
      </c>
      <c r="BH123" s="202">
        <f>IF(O123="sníž. přenesená",K123,0)</f>
        <v>0</v>
      </c>
      <c r="BI123" s="202">
        <f>IF(O123="nulová",K123,0)</f>
        <v>0</v>
      </c>
      <c r="BJ123" s="17" t="s">
        <v>82</v>
      </c>
      <c r="BK123" s="202">
        <f>ROUND(P123*H123,2)</f>
        <v>0</v>
      </c>
      <c r="BL123" s="17" t="s">
        <v>168</v>
      </c>
      <c r="BM123" s="201" t="s">
        <v>967</v>
      </c>
    </row>
    <row r="124" spans="1:65" s="2" customFormat="1" ht="39">
      <c r="A124" s="34"/>
      <c r="B124" s="35"/>
      <c r="C124" s="36"/>
      <c r="D124" s="203" t="s">
        <v>170</v>
      </c>
      <c r="E124" s="36"/>
      <c r="F124" s="204" t="s">
        <v>646</v>
      </c>
      <c r="G124" s="36"/>
      <c r="H124" s="36"/>
      <c r="I124" s="205"/>
      <c r="J124" s="205"/>
      <c r="K124" s="36"/>
      <c r="L124" s="36"/>
      <c r="M124" s="39"/>
      <c r="N124" s="206"/>
      <c r="O124" s="207"/>
      <c r="P124" s="71"/>
      <c r="Q124" s="71"/>
      <c r="R124" s="71"/>
      <c r="S124" s="71"/>
      <c r="T124" s="71"/>
      <c r="U124" s="71"/>
      <c r="V124" s="71"/>
      <c r="W124" s="71"/>
      <c r="X124" s="72"/>
      <c r="Y124" s="34"/>
      <c r="Z124" s="34"/>
      <c r="AA124" s="34"/>
      <c r="AB124" s="34"/>
      <c r="AC124" s="34"/>
      <c r="AD124" s="34"/>
      <c r="AE124" s="34"/>
      <c r="AT124" s="17" t="s">
        <v>170</v>
      </c>
      <c r="AU124" s="17" t="s">
        <v>84</v>
      </c>
    </row>
    <row r="125" spans="1:65" s="12" customFormat="1" ht="22.9" customHeight="1">
      <c r="B125" s="172"/>
      <c r="C125" s="173"/>
      <c r="D125" s="174" t="s">
        <v>73</v>
      </c>
      <c r="E125" s="187" t="s">
        <v>161</v>
      </c>
      <c r="F125" s="187" t="s">
        <v>647</v>
      </c>
      <c r="G125" s="173"/>
      <c r="H125" s="173"/>
      <c r="I125" s="176"/>
      <c r="J125" s="176"/>
      <c r="K125" s="188">
        <f>BK125</f>
        <v>0</v>
      </c>
      <c r="L125" s="173"/>
      <c r="M125" s="178"/>
      <c r="N125" s="179"/>
      <c r="O125" s="180"/>
      <c r="P125" s="180"/>
      <c r="Q125" s="181">
        <v>0</v>
      </c>
      <c r="R125" s="181">
        <v>0</v>
      </c>
      <c r="S125" s="180"/>
      <c r="T125" s="182">
        <v>0</v>
      </c>
      <c r="U125" s="180"/>
      <c r="V125" s="182">
        <v>0</v>
      </c>
      <c r="W125" s="180"/>
      <c r="X125" s="183">
        <v>0</v>
      </c>
      <c r="AR125" s="184" t="s">
        <v>82</v>
      </c>
      <c r="AT125" s="185" t="s">
        <v>73</v>
      </c>
      <c r="AU125" s="185" t="s">
        <v>82</v>
      </c>
      <c r="AY125" s="184" t="s">
        <v>160</v>
      </c>
      <c r="BK125" s="186">
        <v>0</v>
      </c>
    </row>
    <row r="126" spans="1:65" s="12" customFormat="1" ht="22.9" customHeight="1">
      <c r="B126" s="172"/>
      <c r="C126" s="173"/>
      <c r="D126" s="174" t="s">
        <v>73</v>
      </c>
      <c r="E126" s="187" t="s">
        <v>236</v>
      </c>
      <c r="F126" s="187" t="s">
        <v>648</v>
      </c>
      <c r="G126" s="173"/>
      <c r="H126" s="173"/>
      <c r="I126" s="176"/>
      <c r="J126" s="176"/>
      <c r="K126" s="188">
        <f>BK126</f>
        <v>0</v>
      </c>
      <c r="L126" s="173"/>
      <c r="M126" s="178"/>
      <c r="N126" s="179"/>
      <c r="O126" s="180"/>
      <c r="P126" s="180"/>
      <c r="Q126" s="181">
        <f>SUM(Q127:Q130)</f>
        <v>0</v>
      </c>
      <c r="R126" s="181">
        <f>SUM(R127:R130)</f>
        <v>0</v>
      </c>
      <c r="S126" s="180"/>
      <c r="T126" s="182">
        <f>SUM(T127:T130)</f>
        <v>0</v>
      </c>
      <c r="U126" s="180"/>
      <c r="V126" s="182">
        <f>SUM(V127:V130)</f>
        <v>2.96E-3</v>
      </c>
      <c r="W126" s="180"/>
      <c r="X126" s="183">
        <f>SUM(X127:X130)</f>
        <v>0.1</v>
      </c>
      <c r="AR126" s="184" t="s">
        <v>82</v>
      </c>
      <c r="AT126" s="185" t="s">
        <v>73</v>
      </c>
      <c r="AU126" s="185" t="s">
        <v>82</v>
      </c>
      <c r="AY126" s="184" t="s">
        <v>160</v>
      </c>
      <c r="BK126" s="186">
        <f>SUM(BK127:BK130)</f>
        <v>0</v>
      </c>
    </row>
    <row r="127" spans="1:65" s="2" customFormat="1" ht="24">
      <c r="A127" s="34"/>
      <c r="B127" s="35"/>
      <c r="C127" s="189" t="s">
        <v>84</v>
      </c>
      <c r="D127" s="189" t="s">
        <v>163</v>
      </c>
      <c r="E127" s="190" t="s">
        <v>649</v>
      </c>
      <c r="F127" s="191" t="s">
        <v>650</v>
      </c>
      <c r="G127" s="192" t="s">
        <v>263</v>
      </c>
      <c r="H127" s="193">
        <v>4</v>
      </c>
      <c r="I127" s="194"/>
      <c r="J127" s="194"/>
      <c r="K127" s="195">
        <f>ROUND(P127*H127,2)</f>
        <v>0</v>
      </c>
      <c r="L127" s="191" t="s">
        <v>644</v>
      </c>
      <c r="M127" s="39"/>
      <c r="N127" s="196" t="s">
        <v>1</v>
      </c>
      <c r="O127" s="197" t="s">
        <v>37</v>
      </c>
      <c r="P127" s="198">
        <f>I127+J127</f>
        <v>0</v>
      </c>
      <c r="Q127" s="198">
        <f>ROUND(I127*H127,2)</f>
        <v>0</v>
      </c>
      <c r="R127" s="198">
        <f>ROUND(J127*H127,2)</f>
        <v>0</v>
      </c>
      <c r="S127" s="71"/>
      <c r="T127" s="199">
        <f>S127*H127</f>
        <v>0</v>
      </c>
      <c r="U127" s="199">
        <v>7.3999999999999999E-4</v>
      </c>
      <c r="V127" s="199">
        <f>U127*H127</f>
        <v>2.96E-3</v>
      </c>
      <c r="W127" s="199">
        <v>0</v>
      </c>
      <c r="X127" s="200">
        <f>W127*H127</f>
        <v>0</v>
      </c>
      <c r="Y127" s="34"/>
      <c r="Z127" s="34"/>
      <c r="AA127" s="34"/>
      <c r="AB127" s="34"/>
      <c r="AC127" s="34"/>
      <c r="AD127" s="34"/>
      <c r="AE127" s="34"/>
      <c r="AR127" s="201" t="s">
        <v>168</v>
      </c>
      <c r="AT127" s="201" t="s">
        <v>163</v>
      </c>
      <c r="AU127" s="201" t="s">
        <v>84</v>
      </c>
      <c r="AY127" s="17" t="s">
        <v>160</v>
      </c>
      <c r="BE127" s="202">
        <f>IF(O127="základní",K127,0)</f>
        <v>0</v>
      </c>
      <c r="BF127" s="202">
        <f>IF(O127="snížená",K127,0)</f>
        <v>0</v>
      </c>
      <c r="BG127" s="202">
        <f>IF(O127="zákl. přenesená",K127,0)</f>
        <v>0</v>
      </c>
      <c r="BH127" s="202">
        <f>IF(O127="sníž. přenesená",K127,0)</f>
        <v>0</v>
      </c>
      <c r="BI127" s="202">
        <f>IF(O127="nulová",K127,0)</f>
        <v>0</v>
      </c>
      <c r="BJ127" s="17" t="s">
        <v>82</v>
      </c>
      <c r="BK127" s="202">
        <f>ROUND(P127*H127,2)</f>
        <v>0</v>
      </c>
      <c r="BL127" s="17" t="s">
        <v>168</v>
      </c>
      <c r="BM127" s="201" t="s">
        <v>968</v>
      </c>
    </row>
    <row r="128" spans="1:65" s="2" customFormat="1" ht="19.5">
      <c r="A128" s="34"/>
      <c r="B128" s="35"/>
      <c r="C128" s="36"/>
      <c r="D128" s="203" t="s">
        <v>170</v>
      </c>
      <c r="E128" s="36"/>
      <c r="F128" s="204" t="s">
        <v>652</v>
      </c>
      <c r="G128" s="36"/>
      <c r="H128" s="36"/>
      <c r="I128" s="205"/>
      <c r="J128" s="205"/>
      <c r="K128" s="36"/>
      <c r="L128" s="36"/>
      <c r="M128" s="39"/>
      <c r="N128" s="206"/>
      <c r="O128" s="207"/>
      <c r="P128" s="71"/>
      <c r="Q128" s="71"/>
      <c r="R128" s="71"/>
      <c r="S128" s="71"/>
      <c r="T128" s="71"/>
      <c r="U128" s="71"/>
      <c r="V128" s="71"/>
      <c r="W128" s="71"/>
      <c r="X128" s="72"/>
      <c r="Y128" s="34"/>
      <c r="Z128" s="34"/>
      <c r="AA128" s="34"/>
      <c r="AB128" s="34"/>
      <c r="AC128" s="34"/>
      <c r="AD128" s="34"/>
      <c r="AE128" s="34"/>
      <c r="AT128" s="17" t="s">
        <v>170</v>
      </c>
      <c r="AU128" s="17" t="s">
        <v>84</v>
      </c>
    </row>
    <row r="129" spans="1:65" s="2" customFormat="1" ht="24">
      <c r="A129" s="34"/>
      <c r="B129" s="35"/>
      <c r="C129" s="189" t="s">
        <v>182</v>
      </c>
      <c r="D129" s="189" t="s">
        <v>163</v>
      </c>
      <c r="E129" s="190" t="s">
        <v>653</v>
      </c>
      <c r="F129" s="191" t="s">
        <v>654</v>
      </c>
      <c r="G129" s="192" t="s">
        <v>263</v>
      </c>
      <c r="H129" s="193">
        <v>4</v>
      </c>
      <c r="I129" s="194"/>
      <c r="J129" s="194"/>
      <c r="K129" s="195">
        <f>ROUND(P129*H129,2)</f>
        <v>0</v>
      </c>
      <c r="L129" s="191" t="s">
        <v>644</v>
      </c>
      <c r="M129" s="39"/>
      <c r="N129" s="196" t="s">
        <v>1</v>
      </c>
      <c r="O129" s="197" t="s">
        <v>37</v>
      </c>
      <c r="P129" s="198">
        <f>I129+J129</f>
        <v>0</v>
      </c>
      <c r="Q129" s="198">
        <f>ROUND(I129*H129,2)</f>
        <v>0</v>
      </c>
      <c r="R129" s="198">
        <f>ROUND(J129*H129,2)</f>
        <v>0</v>
      </c>
      <c r="S129" s="71"/>
      <c r="T129" s="199">
        <f>S129*H129</f>
        <v>0</v>
      </c>
      <c r="U129" s="199">
        <v>0</v>
      </c>
      <c r="V129" s="199">
        <f>U129*H129</f>
        <v>0</v>
      </c>
      <c r="W129" s="199">
        <v>2.5000000000000001E-2</v>
      </c>
      <c r="X129" s="200">
        <f>W129*H129</f>
        <v>0.1</v>
      </c>
      <c r="Y129" s="34"/>
      <c r="Z129" s="34"/>
      <c r="AA129" s="34"/>
      <c r="AB129" s="34"/>
      <c r="AC129" s="34"/>
      <c r="AD129" s="34"/>
      <c r="AE129" s="34"/>
      <c r="AR129" s="201" t="s">
        <v>168</v>
      </c>
      <c r="AT129" s="201" t="s">
        <v>163</v>
      </c>
      <c r="AU129" s="201" t="s">
        <v>84</v>
      </c>
      <c r="AY129" s="17" t="s">
        <v>160</v>
      </c>
      <c r="BE129" s="202">
        <f>IF(O129="základní",K129,0)</f>
        <v>0</v>
      </c>
      <c r="BF129" s="202">
        <f>IF(O129="snížená",K129,0)</f>
        <v>0</v>
      </c>
      <c r="BG129" s="202">
        <f>IF(O129="zákl. přenesená",K129,0)</f>
        <v>0</v>
      </c>
      <c r="BH129" s="202">
        <f>IF(O129="sníž. přenesená",K129,0)</f>
        <v>0</v>
      </c>
      <c r="BI129" s="202">
        <f>IF(O129="nulová",K129,0)</f>
        <v>0</v>
      </c>
      <c r="BJ129" s="17" t="s">
        <v>82</v>
      </c>
      <c r="BK129" s="202">
        <f>ROUND(P129*H129,2)</f>
        <v>0</v>
      </c>
      <c r="BL129" s="17" t="s">
        <v>168</v>
      </c>
      <c r="BM129" s="201" t="s">
        <v>969</v>
      </c>
    </row>
    <row r="130" spans="1:65" s="2" customFormat="1" ht="48.75">
      <c r="A130" s="34"/>
      <c r="B130" s="35"/>
      <c r="C130" s="36"/>
      <c r="D130" s="203" t="s">
        <v>170</v>
      </c>
      <c r="E130" s="36"/>
      <c r="F130" s="204" t="s">
        <v>656</v>
      </c>
      <c r="G130" s="36"/>
      <c r="H130" s="36"/>
      <c r="I130" s="205"/>
      <c r="J130" s="205"/>
      <c r="K130" s="36"/>
      <c r="L130" s="36"/>
      <c r="M130" s="39"/>
      <c r="N130" s="254"/>
      <c r="O130" s="255"/>
      <c r="P130" s="256"/>
      <c r="Q130" s="256"/>
      <c r="R130" s="256"/>
      <c r="S130" s="256"/>
      <c r="T130" s="256"/>
      <c r="U130" s="256"/>
      <c r="V130" s="256"/>
      <c r="W130" s="256"/>
      <c r="X130" s="257"/>
      <c r="Y130" s="34"/>
      <c r="Z130" s="34"/>
      <c r="AA130" s="34"/>
      <c r="AB130" s="34"/>
      <c r="AC130" s="34"/>
      <c r="AD130" s="34"/>
      <c r="AE130" s="34"/>
      <c r="AT130" s="17" t="s">
        <v>170</v>
      </c>
      <c r="AU130" s="17" t="s">
        <v>84</v>
      </c>
    </row>
    <row r="131" spans="1:65" s="2" customFormat="1" ht="6.95" customHeight="1">
      <c r="A131" s="34"/>
      <c r="B131" s="54"/>
      <c r="C131" s="55"/>
      <c r="D131" s="55"/>
      <c r="E131" s="55"/>
      <c r="F131" s="55"/>
      <c r="G131" s="55"/>
      <c r="H131" s="55"/>
      <c r="I131" s="55"/>
      <c r="J131" s="55"/>
      <c r="K131" s="55"/>
      <c r="L131" s="55"/>
      <c r="M131" s="39"/>
      <c r="N131" s="34"/>
      <c r="P131" s="34"/>
      <c r="Q131" s="34"/>
      <c r="R131" s="34"/>
      <c r="S131" s="34"/>
      <c r="T131" s="34"/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</row>
  </sheetData>
  <sheetProtection algorithmName="SHA-512" hashValue="AT9G+IVIbFJe/DY63syRsc5kPrCxuMTx6SC2pisNPnIa7p+c6BKJnHlOrij1nczDIAKLKl7tHagYi6L5N5wR2A==" saltValue="I3YM+PLvNHbDk5C/VfXKUwFSswpSINBgOGUlklNbcpOA8H4TcBQgnlBj2/rSp5QUDby8AcGta/aLbYrGO+lIiw==" spinCount="100000" sheet="1" objects="1" scenarios="1" formatColumns="0" formatRows="0" autoFilter="0"/>
  <autoFilter ref="C119:L130"/>
  <mergeCells count="9">
    <mergeCell ref="E87:H87"/>
    <mergeCell ref="E110:H110"/>
    <mergeCell ref="E112:H112"/>
    <mergeCell ref="M2:Z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80"/>
  <sheetViews>
    <sheetView showGridLines="0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15.5" style="1" customWidth="1"/>
    <col min="13" max="13" width="9.33203125" style="1" customWidth="1"/>
    <col min="14" max="14" width="10.83203125" style="1" hidden="1" customWidth="1"/>
    <col min="15" max="15" width="9.33203125" style="1" hidden="1"/>
    <col min="16" max="24" width="14.1640625" style="1" hidden="1" customWidth="1"/>
    <col min="25" max="25" width="12.33203125" style="1" hidden="1" customWidth="1"/>
    <col min="26" max="26" width="16.33203125" style="1" customWidth="1"/>
    <col min="27" max="27" width="12.33203125" style="1" customWidth="1"/>
    <col min="28" max="28" width="1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M2" s="273"/>
      <c r="N2" s="273"/>
      <c r="O2" s="273"/>
      <c r="P2" s="273"/>
      <c r="Q2" s="273"/>
      <c r="R2" s="273"/>
      <c r="S2" s="273"/>
      <c r="T2" s="273"/>
      <c r="U2" s="273"/>
      <c r="V2" s="273"/>
      <c r="W2" s="273"/>
      <c r="X2" s="273"/>
      <c r="Y2" s="273"/>
      <c r="Z2" s="273"/>
      <c r="AT2" s="17" t="s">
        <v>111</v>
      </c>
    </row>
    <row r="3" spans="1:46" s="1" customFormat="1" ht="6.95" customHeight="1">
      <c r="B3" s="109"/>
      <c r="C3" s="110"/>
      <c r="D3" s="110"/>
      <c r="E3" s="110"/>
      <c r="F3" s="110"/>
      <c r="G3" s="110"/>
      <c r="H3" s="110"/>
      <c r="I3" s="110"/>
      <c r="J3" s="110"/>
      <c r="K3" s="110"/>
      <c r="L3" s="110"/>
      <c r="M3" s="20"/>
      <c r="AT3" s="17" t="s">
        <v>84</v>
      </c>
    </row>
    <row r="4" spans="1:46" s="1" customFormat="1" ht="24.95" customHeight="1">
      <c r="B4" s="20"/>
      <c r="D4" s="111" t="s">
        <v>121</v>
      </c>
      <c r="M4" s="20"/>
      <c r="N4" s="112" t="s">
        <v>11</v>
      </c>
      <c r="AT4" s="17" t="s">
        <v>4</v>
      </c>
    </row>
    <row r="5" spans="1:46" s="1" customFormat="1" ht="6.95" customHeight="1">
      <c r="B5" s="20"/>
      <c r="M5" s="20"/>
    </row>
    <row r="6" spans="1:46" s="1" customFormat="1" ht="12" customHeight="1">
      <c r="B6" s="20"/>
      <c r="D6" s="113" t="s">
        <v>17</v>
      </c>
      <c r="M6" s="20"/>
    </row>
    <row r="7" spans="1:46" s="1" customFormat="1" ht="16.5" customHeight="1">
      <c r="B7" s="20"/>
      <c r="E7" s="304" t="str">
        <f>'Rekapitulace stavby'!K6</f>
        <v>Oprava nástupišť v obvodu ST Zlín</v>
      </c>
      <c r="F7" s="305"/>
      <c r="G7" s="305"/>
      <c r="H7" s="305"/>
      <c r="M7" s="20"/>
    </row>
    <row r="8" spans="1:46" s="2" customFormat="1" ht="12" customHeight="1">
      <c r="A8" s="34"/>
      <c r="B8" s="39"/>
      <c r="C8" s="34"/>
      <c r="D8" s="113" t="s">
        <v>122</v>
      </c>
      <c r="E8" s="34"/>
      <c r="F8" s="34"/>
      <c r="G8" s="34"/>
      <c r="H8" s="34"/>
      <c r="I8" s="34"/>
      <c r="J8" s="34"/>
      <c r="K8" s="34"/>
      <c r="L8" s="34"/>
      <c r="M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306" t="s">
        <v>970</v>
      </c>
      <c r="F9" s="307"/>
      <c r="G9" s="307"/>
      <c r="H9" s="307"/>
      <c r="I9" s="34"/>
      <c r="J9" s="34"/>
      <c r="K9" s="34"/>
      <c r="L9" s="34"/>
      <c r="M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34"/>
      <c r="M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13" t="s">
        <v>19</v>
      </c>
      <c r="E11" s="34"/>
      <c r="F11" s="114" t="s">
        <v>1</v>
      </c>
      <c r="G11" s="34"/>
      <c r="H11" s="34"/>
      <c r="I11" s="113" t="s">
        <v>20</v>
      </c>
      <c r="J11" s="114" t="s">
        <v>1</v>
      </c>
      <c r="K11" s="34"/>
      <c r="L11" s="34"/>
      <c r="M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13" t="s">
        <v>21</v>
      </c>
      <c r="E12" s="34"/>
      <c r="F12" s="114" t="s">
        <v>22</v>
      </c>
      <c r="G12" s="34"/>
      <c r="H12" s="34"/>
      <c r="I12" s="113" t="s">
        <v>23</v>
      </c>
      <c r="J12" s="115">
        <f>'Rekapitulace stavby'!AN8</f>
        <v>0</v>
      </c>
      <c r="K12" s="34"/>
      <c r="L12" s="34"/>
      <c r="M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34"/>
      <c r="M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3" t="s">
        <v>24</v>
      </c>
      <c r="E14" s="34"/>
      <c r="F14" s="34"/>
      <c r="G14" s="34"/>
      <c r="H14" s="34"/>
      <c r="I14" s="113" t="s">
        <v>25</v>
      </c>
      <c r="J14" s="114" t="str">
        <f>IF('Rekapitulace stavby'!AN10="","",'Rekapitulace stavby'!AN10)</f>
        <v/>
      </c>
      <c r="K14" s="34"/>
      <c r="L14" s="34"/>
      <c r="M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14" t="str">
        <f>IF('Rekapitulace stavby'!E11="","",'Rekapitulace stavby'!E11)</f>
        <v xml:space="preserve"> </v>
      </c>
      <c r="F15" s="34"/>
      <c r="G15" s="34"/>
      <c r="H15" s="34"/>
      <c r="I15" s="113" t="s">
        <v>26</v>
      </c>
      <c r="J15" s="114" t="str">
        <f>IF('Rekapitulace stavby'!AN11="","",'Rekapitulace stavby'!AN11)</f>
        <v/>
      </c>
      <c r="K15" s="34"/>
      <c r="L15" s="34"/>
      <c r="M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34"/>
      <c r="M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13" t="s">
        <v>27</v>
      </c>
      <c r="E17" s="34"/>
      <c r="F17" s="34"/>
      <c r="G17" s="34"/>
      <c r="H17" s="34"/>
      <c r="I17" s="113" t="s">
        <v>25</v>
      </c>
      <c r="J17" s="30" t="str">
        <f>'Rekapitulace stavby'!AN13</f>
        <v>Vyplň údaj</v>
      </c>
      <c r="K17" s="34"/>
      <c r="L17" s="34"/>
      <c r="M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308" t="str">
        <f>'Rekapitulace stavby'!E14</f>
        <v>Vyplň údaj</v>
      </c>
      <c r="F18" s="309"/>
      <c r="G18" s="309"/>
      <c r="H18" s="309"/>
      <c r="I18" s="113" t="s">
        <v>26</v>
      </c>
      <c r="J18" s="30" t="str">
        <f>'Rekapitulace stavby'!AN14</f>
        <v>Vyplň údaj</v>
      </c>
      <c r="K18" s="34"/>
      <c r="L18" s="34"/>
      <c r="M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34"/>
      <c r="M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13" t="s">
        <v>29</v>
      </c>
      <c r="E20" s="34"/>
      <c r="F20" s="34"/>
      <c r="G20" s="34"/>
      <c r="H20" s="34"/>
      <c r="I20" s="113" t="s">
        <v>25</v>
      </c>
      <c r="J20" s="114" t="str">
        <f>IF('Rekapitulace stavby'!AN16="","",'Rekapitulace stavby'!AN16)</f>
        <v/>
      </c>
      <c r="K20" s="34"/>
      <c r="L20" s="34"/>
      <c r="M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14" t="str">
        <f>IF('Rekapitulace stavby'!E17="","",'Rekapitulace stavby'!E17)</f>
        <v xml:space="preserve"> </v>
      </c>
      <c r="F21" s="34"/>
      <c r="G21" s="34"/>
      <c r="H21" s="34"/>
      <c r="I21" s="113" t="s">
        <v>26</v>
      </c>
      <c r="J21" s="114" t="str">
        <f>IF('Rekapitulace stavby'!AN17="","",'Rekapitulace stavby'!AN17)</f>
        <v/>
      </c>
      <c r="K21" s="34"/>
      <c r="L21" s="34"/>
      <c r="M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34"/>
      <c r="M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13" t="s">
        <v>30</v>
      </c>
      <c r="E23" s="34"/>
      <c r="F23" s="34"/>
      <c r="G23" s="34"/>
      <c r="H23" s="34"/>
      <c r="I23" s="113" t="s">
        <v>25</v>
      </c>
      <c r="J23" s="114" t="str">
        <f>IF('Rekapitulace stavby'!AN19="","",'Rekapitulace stavby'!AN19)</f>
        <v/>
      </c>
      <c r="K23" s="34"/>
      <c r="L23" s="34"/>
      <c r="M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14" t="str">
        <f>IF('Rekapitulace stavby'!E20="","",'Rekapitulace stavby'!E20)</f>
        <v xml:space="preserve"> </v>
      </c>
      <c r="F24" s="34"/>
      <c r="G24" s="34"/>
      <c r="H24" s="34"/>
      <c r="I24" s="113" t="s">
        <v>26</v>
      </c>
      <c r="J24" s="114" t="str">
        <f>IF('Rekapitulace stavby'!AN20="","",'Rekapitulace stavby'!AN20)</f>
        <v/>
      </c>
      <c r="K24" s="34"/>
      <c r="L24" s="34"/>
      <c r="M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34"/>
      <c r="M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13" t="s">
        <v>31</v>
      </c>
      <c r="E26" s="34"/>
      <c r="F26" s="34"/>
      <c r="G26" s="34"/>
      <c r="H26" s="34"/>
      <c r="I26" s="34"/>
      <c r="J26" s="34"/>
      <c r="K26" s="34"/>
      <c r="L26" s="34"/>
      <c r="M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16"/>
      <c r="B27" s="117"/>
      <c r="C27" s="116"/>
      <c r="D27" s="116"/>
      <c r="E27" s="310" t="s">
        <v>1</v>
      </c>
      <c r="F27" s="310"/>
      <c r="G27" s="310"/>
      <c r="H27" s="310"/>
      <c r="I27" s="116"/>
      <c r="J27" s="116"/>
      <c r="K27" s="116"/>
      <c r="L27" s="116"/>
      <c r="M27" s="118"/>
      <c r="S27" s="116"/>
      <c r="T27" s="116"/>
      <c r="U27" s="116"/>
      <c r="V27" s="116"/>
      <c r="W27" s="116"/>
      <c r="X27" s="116"/>
      <c r="Y27" s="116"/>
      <c r="Z27" s="116"/>
      <c r="AA27" s="116"/>
      <c r="AB27" s="116"/>
      <c r="AC27" s="116"/>
      <c r="AD27" s="116"/>
      <c r="AE27" s="116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34"/>
      <c r="M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19"/>
      <c r="E29" s="119"/>
      <c r="F29" s="119"/>
      <c r="G29" s="119"/>
      <c r="H29" s="119"/>
      <c r="I29" s="119"/>
      <c r="J29" s="119"/>
      <c r="K29" s="119"/>
      <c r="L29" s="119"/>
      <c r="M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12.75">
      <c r="A30" s="34"/>
      <c r="B30" s="39"/>
      <c r="C30" s="34"/>
      <c r="D30" s="34"/>
      <c r="E30" s="113" t="s">
        <v>124</v>
      </c>
      <c r="F30" s="34"/>
      <c r="G30" s="34"/>
      <c r="H30" s="34"/>
      <c r="I30" s="34"/>
      <c r="J30" s="34"/>
      <c r="K30" s="120">
        <f>I96</f>
        <v>0</v>
      </c>
      <c r="L30" s="34"/>
      <c r="M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12.75">
      <c r="A31" s="34"/>
      <c r="B31" s="39"/>
      <c r="C31" s="34"/>
      <c r="D31" s="34"/>
      <c r="E31" s="113" t="s">
        <v>125</v>
      </c>
      <c r="F31" s="34"/>
      <c r="G31" s="34"/>
      <c r="H31" s="34"/>
      <c r="I31" s="34"/>
      <c r="J31" s="34"/>
      <c r="K31" s="120">
        <f>J96</f>
        <v>0</v>
      </c>
      <c r="L31" s="34"/>
      <c r="M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25.35" customHeight="1">
      <c r="A32" s="34"/>
      <c r="B32" s="39"/>
      <c r="C32" s="34"/>
      <c r="D32" s="121" t="s">
        <v>32</v>
      </c>
      <c r="E32" s="34"/>
      <c r="F32" s="34"/>
      <c r="G32" s="34"/>
      <c r="H32" s="34"/>
      <c r="I32" s="34"/>
      <c r="J32" s="34"/>
      <c r="K32" s="122">
        <f>ROUND(K119, 2)</f>
        <v>0</v>
      </c>
      <c r="L32" s="34"/>
      <c r="M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6.95" customHeight="1">
      <c r="A33" s="34"/>
      <c r="B33" s="39"/>
      <c r="C33" s="34"/>
      <c r="D33" s="119"/>
      <c r="E33" s="119"/>
      <c r="F33" s="119"/>
      <c r="G33" s="119"/>
      <c r="H33" s="119"/>
      <c r="I33" s="119"/>
      <c r="J33" s="119"/>
      <c r="K33" s="119"/>
      <c r="L33" s="119"/>
      <c r="M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34"/>
      <c r="F34" s="123" t="s">
        <v>34</v>
      </c>
      <c r="G34" s="34"/>
      <c r="H34" s="34"/>
      <c r="I34" s="123" t="s">
        <v>33</v>
      </c>
      <c r="J34" s="34"/>
      <c r="K34" s="123" t="s">
        <v>35</v>
      </c>
      <c r="L34" s="34"/>
      <c r="M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customHeight="1">
      <c r="A35" s="34"/>
      <c r="B35" s="39"/>
      <c r="C35" s="34"/>
      <c r="D35" s="124" t="s">
        <v>36</v>
      </c>
      <c r="E35" s="113" t="s">
        <v>37</v>
      </c>
      <c r="F35" s="120">
        <f>ROUND((SUM(BE119:BE179)),  2)</f>
        <v>0</v>
      </c>
      <c r="G35" s="34"/>
      <c r="H35" s="34"/>
      <c r="I35" s="125">
        <v>0.21</v>
      </c>
      <c r="J35" s="34"/>
      <c r="K35" s="120">
        <f>ROUND(((SUM(BE119:BE179))*I35),  2)</f>
        <v>0</v>
      </c>
      <c r="L35" s="34"/>
      <c r="M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customHeight="1">
      <c r="A36" s="34"/>
      <c r="B36" s="39"/>
      <c r="C36" s="34"/>
      <c r="D36" s="34"/>
      <c r="E36" s="113" t="s">
        <v>38</v>
      </c>
      <c r="F36" s="120">
        <f>ROUND((SUM(BF119:BF179)),  2)</f>
        <v>0</v>
      </c>
      <c r="G36" s="34"/>
      <c r="H36" s="34"/>
      <c r="I36" s="125">
        <v>0.15</v>
      </c>
      <c r="J36" s="34"/>
      <c r="K36" s="120">
        <f>ROUND(((SUM(BF119:BF179))*I36),  2)</f>
        <v>0</v>
      </c>
      <c r="L36" s="34"/>
      <c r="M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3" t="s">
        <v>39</v>
      </c>
      <c r="F37" s="120">
        <f>ROUND((SUM(BG119:BG179)),  2)</f>
        <v>0</v>
      </c>
      <c r="G37" s="34"/>
      <c r="H37" s="34"/>
      <c r="I37" s="125">
        <v>0.21</v>
      </c>
      <c r="J37" s="34"/>
      <c r="K37" s="120">
        <f>0</f>
        <v>0</v>
      </c>
      <c r="L37" s="34"/>
      <c r="M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14.45" hidden="1" customHeight="1">
      <c r="A38" s="34"/>
      <c r="B38" s="39"/>
      <c r="C38" s="34"/>
      <c r="D38" s="34"/>
      <c r="E38" s="113" t="s">
        <v>40</v>
      </c>
      <c r="F38" s="120">
        <f>ROUND((SUM(BH119:BH179)),  2)</f>
        <v>0</v>
      </c>
      <c r="G38" s="34"/>
      <c r="H38" s="34"/>
      <c r="I38" s="125">
        <v>0.15</v>
      </c>
      <c r="J38" s="34"/>
      <c r="K38" s="120">
        <f>0</f>
        <v>0</v>
      </c>
      <c r="L38" s="34"/>
      <c r="M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14.45" hidden="1" customHeight="1">
      <c r="A39" s="34"/>
      <c r="B39" s="39"/>
      <c r="C39" s="34"/>
      <c r="D39" s="34"/>
      <c r="E39" s="113" t="s">
        <v>41</v>
      </c>
      <c r="F39" s="120">
        <f>ROUND((SUM(BI119:BI179)),  2)</f>
        <v>0</v>
      </c>
      <c r="G39" s="34"/>
      <c r="H39" s="34"/>
      <c r="I39" s="125">
        <v>0</v>
      </c>
      <c r="J39" s="34"/>
      <c r="K39" s="120">
        <f>0</f>
        <v>0</v>
      </c>
      <c r="L39" s="34"/>
      <c r="M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6.9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34"/>
      <c r="M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2" customFormat="1" ht="25.35" customHeight="1">
      <c r="A41" s="34"/>
      <c r="B41" s="39"/>
      <c r="C41" s="126"/>
      <c r="D41" s="127" t="s">
        <v>42</v>
      </c>
      <c r="E41" s="128"/>
      <c r="F41" s="128"/>
      <c r="G41" s="129" t="s">
        <v>43</v>
      </c>
      <c r="H41" s="130" t="s">
        <v>44</v>
      </c>
      <c r="I41" s="128"/>
      <c r="J41" s="128"/>
      <c r="K41" s="131">
        <f>SUM(K32:K39)</f>
        <v>0</v>
      </c>
      <c r="L41" s="132"/>
      <c r="M41" s="51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pans="1:31" s="2" customFormat="1" ht="14.45" customHeight="1">
      <c r="A42" s="34"/>
      <c r="B42" s="39"/>
      <c r="C42" s="34"/>
      <c r="D42" s="34"/>
      <c r="E42" s="34"/>
      <c r="F42" s="34"/>
      <c r="G42" s="34"/>
      <c r="H42" s="34"/>
      <c r="I42" s="34"/>
      <c r="J42" s="34"/>
      <c r="K42" s="34"/>
      <c r="L42" s="34"/>
      <c r="M42" s="51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pans="1:31" s="1" customFormat="1" ht="14.45" customHeight="1">
      <c r="B43" s="20"/>
      <c r="M43" s="20"/>
    </row>
    <row r="44" spans="1:31" s="1" customFormat="1" ht="14.45" customHeight="1">
      <c r="B44" s="20"/>
      <c r="M44" s="20"/>
    </row>
    <row r="45" spans="1:31" s="1" customFormat="1" ht="14.45" customHeight="1">
      <c r="B45" s="20"/>
      <c r="M45" s="20"/>
    </row>
    <row r="46" spans="1:31" s="1" customFormat="1" ht="14.45" customHeight="1">
      <c r="B46" s="20"/>
      <c r="M46" s="20"/>
    </row>
    <row r="47" spans="1:31" s="1" customFormat="1" ht="14.45" customHeight="1">
      <c r="B47" s="20"/>
      <c r="M47" s="20"/>
    </row>
    <row r="48" spans="1:31" s="1" customFormat="1" ht="14.45" customHeight="1">
      <c r="B48" s="20"/>
      <c r="M48" s="20"/>
    </row>
    <row r="49" spans="1:31" s="1" customFormat="1" ht="14.45" customHeight="1">
      <c r="B49" s="20"/>
      <c r="M49" s="20"/>
    </row>
    <row r="50" spans="1:31" s="2" customFormat="1" ht="14.45" customHeight="1">
      <c r="B50" s="51"/>
      <c r="D50" s="133" t="s">
        <v>45</v>
      </c>
      <c r="E50" s="134"/>
      <c r="F50" s="134"/>
      <c r="G50" s="133" t="s">
        <v>46</v>
      </c>
      <c r="H50" s="134"/>
      <c r="I50" s="134"/>
      <c r="J50" s="134"/>
      <c r="K50" s="134"/>
      <c r="L50" s="134"/>
      <c r="M50" s="51"/>
    </row>
    <row r="51" spans="1:31">
      <c r="B51" s="20"/>
      <c r="M51" s="20"/>
    </row>
    <row r="52" spans="1:31">
      <c r="B52" s="20"/>
      <c r="M52" s="20"/>
    </row>
    <row r="53" spans="1:31">
      <c r="B53" s="20"/>
      <c r="M53" s="20"/>
    </row>
    <row r="54" spans="1:31">
      <c r="B54" s="20"/>
      <c r="M54" s="20"/>
    </row>
    <row r="55" spans="1:31">
      <c r="B55" s="20"/>
      <c r="M55" s="20"/>
    </row>
    <row r="56" spans="1:31">
      <c r="B56" s="20"/>
      <c r="M56" s="20"/>
    </row>
    <row r="57" spans="1:31">
      <c r="B57" s="20"/>
      <c r="M57" s="20"/>
    </row>
    <row r="58" spans="1:31">
      <c r="B58" s="20"/>
      <c r="M58" s="20"/>
    </row>
    <row r="59" spans="1:31">
      <c r="B59" s="20"/>
      <c r="M59" s="20"/>
    </row>
    <row r="60" spans="1:31">
      <c r="B60" s="20"/>
      <c r="M60" s="20"/>
    </row>
    <row r="61" spans="1:31" s="2" customFormat="1" ht="12.75">
      <c r="A61" s="34"/>
      <c r="B61" s="39"/>
      <c r="C61" s="34"/>
      <c r="D61" s="135" t="s">
        <v>47</v>
      </c>
      <c r="E61" s="136"/>
      <c r="F61" s="137" t="s">
        <v>48</v>
      </c>
      <c r="G61" s="135" t="s">
        <v>47</v>
      </c>
      <c r="H61" s="136"/>
      <c r="I61" s="136"/>
      <c r="J61" s="138" t="s">
        <v>48</v>
      </c>
      <c r="K61" s="136"/>
      <c r="L61" s="136"/>
      <c r="M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>
      <c r="B62" s="20"/>
      <c r="M62" s="20"/>
    </row>
    <row r="63" spans="1:31">
      <c r="B63" s="20"/>
      <c r="M63" s="20"/>
    </row>
    <row r="64" spans="1:31">
      <c r="B64" s="20"/>
      <c r="M64" s="20"/>
    </row>
    <row r="65" spans="1:31" s="2" customFormat="1" ht="12.75">
      <c r="A65" s="34"/>
      <c r="B65" s="39"/>
      <c r="C65" s="34"/>
      <c r="D65" s="133" t="s">
        <v>49</v>
      </c>
      <c r="E65" s="139"/>
      <c r="F65" s="139"/>
      <c r="G65" s="133" t="s">
        <v>50</v>
      </c>
      <c r="H65" s="139"/>
      <c r="I65" s="139"/>
      <c r="J65" s="139"/>
      <c r="K65" s="139"/>
      <c r="L65" s="139"/>
      <c r="M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>
      <c r="B66" s="20"/>
      <c r="M66" s="20"/>
    </row>
    <row r="67" spans="1:31">
      <c r="B67" s="20"/>
      <c r="M67" s="20"/>
    </row>
    <row r="68" spans="1:31">
      <c r="B68" s="20"/>
      <c r="M68" s="20"/>
    </row>
    <row r="69" spans="1:31">
      <c r="B69" s="20"/>
      <c r="M69" s="20"/>
    </row>
    <row r="70" spans="1:31">
      <c r="B70" s="20"/>
      <c r="M70" s="20"/>
    </row>
    <row r="71" spans="1:31">
      <c r="B71" s="20"/>
      <c r="M71" s="20"/>
    </row>
    <row r="72" spans="1:31">
      <c r="B72" s="20"/>
      <c r="M72" s="20"/>
    </row>
    <row r="73" spans="1:31">
      <c r="B73" s="20"/>
      <c r="M73" s="20"/>
    </row>
    <row r="74" spans="1:31">
      <c r="B74" s="20"/>
      <c r="M74" s="20"/>
    </row>
    <row r="75" spans="1:31">
      <c r="B75" s="20"/>
      <c r="M75" s="20"/>
    </row>
    <row r="76" spans="1:31" s="2" customFormat="1" ht="12.75">
      <c r="A76" s="34"/>
      <c r="B76" s="39"/>
      <c r="C76" s="34"/>
      <c r="D76" s="135" t="s">
        <v>47</v>
      </c>
      <c r="E76" s="136"/>
      <c r="F76" s="137" t="s">
        <v>48</v>
      </c>
      <c r="G76" s="135" t="s">
        <v>47</v>
      </c>
      <c r="H76" s="136"/>
      <c r="I76" s="136"/>
      <c r="J76" s="138" t="s">
        <v>48</v>
      </c>
      <c r="K76" s="136"/>
      <c r="L76" s="136"/>
      <c r="M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40"/>
      <c r="C77" s="141"/>
      <c r="D77" s="141"/>
      <c r="E77" s="141"/>
      <c r="F77" s="141"/>
      <c r="G77" s="141"/>
      <c r="H77" s="141"/>
      <c r="I77" s="141"/>
      <c r="J77" s="141"/>
      <c r="K77" s="141"/>
      <c r="L77" s="141"/>
      <c r="M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47" s="2" customFormat="1" ht="6.95" customHeight="1">
      <c r="A81" s="34"/>
      <c r="B81" s="142"/>
      <c r="C81" s="143"/>
      <c r="D81" s="143"/>
      <c r="E81" s="143"/>
      <c r="F81" s="143"/>
      <c r="G81" s="143"/>
      <c r="H81" s="143"/>
      <c r="I81" s="143"/>
      <c r="J81" s="143"/>
      <c r="K81" s="143"/>
      <c r="L81" s="143"/>
      <c r="M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4.95" customHeight="1">
      <c r="A82" s="34"/>
      <c r="B82" s="35"/>
      <c r="C82" s="23" t="s">
        <v>126</v>
      </c>
      <c r="D82" s="36"/>
      <c r="E82" s="36"/>
      <c r="F82" s="36"/>
      <c r="G82" s="36"/>
      <c r="H82" s="36"/>
      <c r="I82" s="36"/>
      <c r="J82" s="36"/>
      <c r="K82" s="36"/>
      <c r="L82" s="36"/>
      <c r="M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36"/>
      <c r="M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customHeight="1">
      <c r="A84" s="34"/>
      <c r="B84" s="35"/>
      <c r="C84" s="29" t="s">
        <v>17</v>
      </c>
      <c r="D84" s="36"/>
      <c r="E84" s="36"/>
      <c r="F84" s="36"/>
      <c r="G84" s="36"/>
      <c r="H84" s="36"/>
      <c r="I84" s="36"/>
      <c r="J84" s="36"/>
      <c r="K84" s="36"/>
      <c r="L84" s="36"/>
      <c r="M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16.5" customHeight="1">
      <c r="A85" s="34"/>
      <c r="B85" s="35"/>
      <c r="C85" s="36"/>
      <c r="D85" s="36"/>
      <c r="E85" s="302" t="str">
        <f>E7</f>
        <v>Oprava nástupišť v obvodu ST Zlín</v>
      </c>
      <c r="F85" s="303"/>
      <c r="G85" s="303"/>
      <c r="H85" s="303"/>
      <c r="I85" s="36"/>
      <c r="J85" s="36"/>
      <c r="K85" s="36"/>
      <c r="L85" s="36"/>
      <c r="M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12" customHeight="1">
      <c r="A86" s="34"/>
      <c r="B86" s="35"/>
      <c r="C86" s="29" t="s">
        <v>122</v>
      </c>
      <c r="D86" s="36"/>
      <c r="E86" s="36"/>
      <c r="F86" s="36"/>
      <c r="G86" s="36"/>
      <c r="H86" s="36"/>
      <c r="I86" s="36"/>
      <c r="J86" s="36"/>
      <c r="K86" s="36"/>
      <c r="L86" s="36"/>
      <c r="M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16.5" customHeight="1">
      <c r="A87" s="34"/>
      <c r="B87" s="35"/>
      <c r="C87" s="36"/>
      <c r="D87" s="36"/>
      <c r="E87" s="296" t="str">
        <f>E9</f>
        <v>SO 02.3.1 - zast. Popovice - Oprava osvětlení - SÚOŽI</v>
      </c>
      <c r="F87" s="301"/>
      <c r="G87" s="301"/>
      <c r="H87" s="301"/>
      <c r="I87" s="36"/>
      <c r="J87" s="36"/>
      <c r="K87" s="36"/>
      <c r="L87" s="36"/>
      <c r="M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36"/>
      <c r="M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12" customHeight="1">
      <c r="A89" s="34"/>
      <c r="B89" s="35"/>
      <c r="C89" s="29" t="s">
        <v>21</v>
      </c>
      <c r="D89" s="36"/>
      <c r="E89" s="36"/>
      <c r="F89" s="27" t="str">
        <f>F12</f>
        <v xml:space="preserve"> </v>
      </c>
      <c r="G89" s="36"/>
      <c r="H89" s="36"/>
      <c r="I89" s="29" t="s">
        <v>23</v>
      </c>
      <c r="J89" s="66">
        <f>IF(J12="","",J12)</f>
        <v>0</v>
      </c>
      <c r="K89" s="36"/>
      <c r="L89" s="36"/>
      <c r="M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36"/>
      <c r="M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15.2" customHeight="1">
      <c r="A91" s="34"/>
      <c r="B91" s="35"/>
      <c r="C91" s="29" t="s">
        <v>24</v>
      </c>
      <c r="D91" s="36"/>
      <c r="E91" s="36"/>
      <c r="F91" s="27" t="str">
        <f>E15</f>
        <v xml:space="preserve"> </v>
      </c>
      <c r="G91" s="36"/>
      <c r="H91" s="36"/>
      <c r="I91" s="29" t="s">
        <v>29</v>
      </c>
      <c r="J91" s="32" t="str">
        <f>E21</f>
        <v xml:space="preserve"> </v>
      </c>
      <c r="K91" s="36"/>
      <c r="L91" s="36"/>
      <c r="M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15.2" customHeight="1">
      <c r="A92" s="34"/>
      <c r="B92" s="35"/>
      <c r="C92" s="29" t="s">
        <v>27</v>
      </c>
      <c r="D92" s="36"/>
      <c r="E92" s="36"/>
      <c r="F92" s="27" t="str">
        <f>IF(E18="","",E18)</f>
        <v>Vyplň údaj</v>
      </c>
      <c r="G92" s="36"/>
      <c r="H92" s="36"/>
      <c r="I92" s="29" t="s">
        <v>30</v>
      </c>
      <c r="J92" s="32" t="str">
        <f>E24</f>
        <v xml:space="preserve"> </v>
      </c>
      <c r="K92" s="36"/>
      <c r="L92" s="36"/>
      <c r="M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35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36"/>
      <c r="M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9.25" customHeight="1">
      <c r="A94" s="34"/>
      <c r="B94" s="35"/>
      <c r="C94" s="144" t="s">
        <v>127</v>
      </c>
      <c r="D94" s="145"/>
      <c r="E94" s="145"/>
      <c r="F94" s="145"/>
      <c r="G94" s="145"/>
      <c r="H94" s="145"/>
      <c r="I94" s="146" t="s">
        <v>128</v>
      </c>
      <c r="J94" s="146" t="s">
        <v>129</v>
      </c>
      <c r="K94" s="146" t="s">
        <v>130</v>
      </c>
      <c r="L94" s="145"/>
      <c r="M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36"/>
      <c r="M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47" s="2" customFormat="1" ht="22.9" customHeight="1">
      <c r="A96" s="34"/>
      <c r="B96" s="35"/>
      <c r="C96" s="147" t="s">
        <v>131</v>
      </c>
      <c r="D96" s="36"/>
      <c r="E96" s="36"/>
      <c r="F96" s="36"/>
      <c r="G96" s="36"/>
      <c r="H96" s="36"/>
      <c r="I96" s="84">
        <f t="shared" ref="I96:J98" si="0">Q119</f>
        <v>0</v>
      </c>
      <c r="J96" s="84">
        <f t="shared" si="0"/>
        <v>0</v>
      </c>
      <c r="K96" s="84">
        <f>K119</f>
        <v>0</v>
      </c>
      <c r="L96" s="36"/>
      <c r="M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7" t="s">
        <v>132</v>
      </c>
    </row>
    <row r="97" spans="1:31" s="9" customFormat="1" ht="24.95" customHeight="1">
      <c r="B97" s="148"/>
      <c r="C97" s="149"/>
      <c r="D97" s="150" t="s">
        <v>658</v>
      </c>
      <c r="E97" s="151"/>
      <c r="F97" s="151"/>
      <c r="G97" s="151"/>
      <c r="H97" s="151"/>
      <c r="I97" s="152">
        <f t="shared" si="0"/>
        <v>0</v>
      </c>
      <c r="J97" s="152">
        <f t="shared" si="0"/>
        <v>0</v>
      </c>
      <c r="K97" s="152">
        <f>K120</f>
        <v>0</v>
      </c>
      <c r="L97" s="149"/>
      <c r="M97" s="153"/>
    </row>
    <row r="98" spans="1:31" s="10" customFormat="1" ht="19.899999999999999" customHeight="1">
      <c r="B98" s="154"/>
      <c r="C98" s="155"/>
      <c r="D98" s="156" t="s">
        <v>659</v>
      </c>
      <c r="E98" s="157"/>
      <c r="F98" s="157"/>
      <c r="G98" s="157"/>
      <c r="H98" s="157"/>
      <c r="I98" s="158">
        <f t="shared" si="0"/>
        <v>0</v>
      </c>
      <c r="J98" s="158">
        <f t="shared" si="0"/>
        <v>0</v>
      </c>
      <c r="K98" s="158">
        <f>K121</f>
        <v>0</v>
      </c>
      <c r="L98" s="155"/>
      <c r="M98" s="159"/>
    </row>
    <row r="99" spans="1:31" s="9" customFormat="1" ht="24.95" customHeight="1">
      <c r="B99" s="148"/>
      <c r="C99" s="149"/>
      <c r="D99" s="150" t="s">
        <v>140</v>
      </c>
      <c r="E99" s="151"/>
      <c r="F99" s="151"/>
      <c r="G99" s="151"/>
      <c r="H99" s="151"/>
      <c r="I99" s="152">
        <f>Q158</f>
        <v>0</v>
      </c>
      <c r="J99" s="152">
        <f>R158</f>
        <v>0</v>
      </c>
      <c r="K99" s="152">
        <f>K158</f>
        <v>0</v>
      </c>
      <c r="L99" s="149"/>
      <c r="M99" s="153"/>
    </row>
    <row r="100" spans="1:31" s="2" customFormat="1" ht="21.75" customHeight="1">
      <c r="A100" s="34"/>
      <c r="B100" s="35"/>
      <c r="C100" s="36"/>
      <c r="D100" s="36"/>
      <c r="E100" s="36"/>
      <c r="F100" s="36"/>
      <c r="G100" s="36"/>
      <c r="H100" s="36"/>
      <c r="I100" s="36"/>
      <c r="J100" s="36"/>
      <c r="K100" s="36"/>
      <c r="L100" s="36"/>
      <c r="M100" s="51"/>
      <c r="S100" s="34"/>
      <c r="T100" s="34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</row>
    <row r="101" spans="1:31" s="2" customFormat="1" ht="6.95" customHeight="1">
      <c r="A101" s="34"/>
      <c r="B101" s="54"/>
      <c r="C101" s="55"/>
      <c r="D101" s="55"/>
      <c r="E101" s="55"/>
      <c r="F101" s="55"/>
      <c r="G101" s="55"/>
      <c r="H101" s="55"/>
      <c r="I101" s="55"/>
      <c r="J101" s="55"/>
      <c r="K101" s="55"/>
      <c r="L101" s="55"/>
      <c r="M101" s="51"/>
      <c r="S101" s="34"/>
      <c r="T101" s="34"/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</row>
    <row r="105" spans="1:31" s="2" customFormat="1" ht="6.95" customHeight="1">
      <c r="A105" s="34"/>
      <c r="B105" s="56"/>
      <c r="C105" s="57"/>
      <c r="D105" s="57"/>
      <c r="E105" s="57"/>
      <c r="F105" s="57"/>
      <c r="G105" s="57"/>
      <c r="H105" s="57"/>
      <c r="I105" s="57"/>
      <c r="J105" s="57"/>
      <c r="K105" s="57"/>
      <c r="L105" s="57"/>
      <c r="M105" s="51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pans="1:31" s="2" customFormat="1" ht="24.95" customHeight="1">
      <c r="A106" s="34"/>
      <c r="B106" s="35"/>
      <c r="C106" s="23" t="s">
        <v>141</v>
      </c>
      <c r="D106" s="36"/>
      <c r="E106" s="36"/>
      <c r="F106" s="36"/>
      <c r="G106" s="36"/>
      <c r="H106" s="36"/>
      <c r="I106" s="36"/>
      <c r="J106" s="36"/>
      <c r="K106" s="36"/>
      <c r="L106" s="36"/>
      <c r="M106" s="51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pans="1:31" s="2" customFormat="1" ht="6.95" customHeight="1">
      <c r="A107" s="34"/>
      <c r="B107" s="35"/>
      <c r="C107" s="36"/>
      <c r="D107" s="36"/>
      <c r="E107" s="36"/>
      <c r="F107" s="36"/>
      <c r="G107" s="36"/>
      <c r="H107" s="36"/>
      <c r="I107" s="36"/>
      <c r="J107" s="36"/>
      <c r="K107" s="36"/>
      <c r="L107" s="36"/>
      <c r="M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pans="1:31" s="2" customFormat="1" ht="12" customHeight="1">
      <c r="A108" s="34"/>
      <c r="B108" s="35"/>
      <c r="C108" s="29" t="s">
        <v>17</v>
      </c>
      <c r="D108" s="36"/>
      <c r="E108" s="36"/>
      <c r="F108" s="36"/>
      <c r="G108" s="36"/>
      <c r="H108" s="36"/>
      <c r="I108" s="36"/>
      <c r="J108" s="36"/>
      <c r="K108" s="36"/>
      <c r="L108" s="36"/>
      <c r="M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pans="1:31" s="2" customFormat="1" ht="16.5" customHeight="1">
      <c r="A109" s="34"/>
      <c r="B109" s="35"/>
      <c r="C109" s="36"/>
      <c r="D109" s="36"/>
      <c r="E109" s="302" t="str">
        <f>E7</f>
        <v>Oprava nástupišť v obvodu ST Zlín</v>
      </c>
      <c r="F109" s="303"/>
      <c r="G109" s="303"/>
      <c r="H109" s="303"/>
      <c r="I109" s="36"/>
      <c r="J109" s="36"/>
      <c r="K109" s="36"/>
      <c r="L109" s="36"/>
      <c r="M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pans="1:31" s="2" customFormat="1" ht="12" customHeight="1">
      <c r="A110" s="34"/>
      <c r="B110" s="35"/>
      <c r="C110" s="29" t="s">
        <v>122</v>
      </c>
      <c r="D110" s="36"/>
      <c r="E110" s="36"/>
      <c r="F110" s="36"/>
      <c r="G110" s="36"/>
      <c r="H110" s="36"/>
      <c r="I110" s="36"/>
      <c r="J110" s="36"/>
      <c r="K110" s="36"/>
      <c r="L110" s="36"/>
      <c r="M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31" s="2" customFormat="1" ht="16.5" customHeight="1">
      <c r="A111" s="34"/>
      <c r="B111" s="35"/>
      <c r="C111" s="36"/>
      <c r="D111" s="36"/>
      <c r="E111" s="296" t="str">
        <f>E9</f>
        <v>SO 02.3.1 - zast. Popovice - Oprava osvětlení - SÚOŽI</v>
      </c>
      <c r="F111" s="301"/>
      <c r="G111" s="301"/>
      <c r="H111" s="301"/>
      <c r="I111" s="36"/>
      <c r="J111" s="36"/>
      <c r="K111" s="36"/>
      <c r="L111" s="36"/>
      <c r="M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31" s="2" customFormat="1" ht="6.95" customHeight="1">
      <c r="A112" s="34"/>
      <c r="B112" s="35"/>
      <c r="C112" s="36"/>
      <c r="D112" s="36"/>
      <c r="E112" s="36"/>
      <c r="F112" s="36"/>
      <c r="G112" s="36"/>
      <c r="H112" s="36"/>
      <c r="I112" s="36"/>
      <c r="J112" s="36"/>
      <c r="K112" s="36"/>
      <c r="L112" s="36"/>
      <c r="M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5" s="2" customFormat="1" ht="12" customHeight="1">
      <c r="A113" s="34"/>
      <c r="B113" s="35"/>
      <c r="C113" s="29" t="s">
        <v>21</v>
      </c>
      <c r="D113" s="36"/>
      <c r="E113" s="36"/>
      <c r="F113" s="27" t="str">
        <f>F12</f>
        <v xml:space="preserve"> </v>
      </c>
      <c r="G113" s="36"/>
      <c r="H113" s="36"/>
      <c r="I113" s="29" t="s">
        <v>23</v>
      </c>
      <c r="J113" s="66">
        <f>IF(J12="","",J12)</f>
        <v>0</v>
      </c>
      <c r="K113" s="36"/>
      <c r="L113" s="36"/>
      <c r="M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5" s="2" customFormat="1" ht="6.95" customHeight="1">
      <c r="A114" s="34"/>
      <c r="B114" s="35"/>
      <c r="C114" s="36"/>
      <c r="D114" s="36"/>
      <c r="E114" s="36"/>
      <c r="F114" s="36"/>
      <c r="G114" s="36"/>
      <c r="H114" s="36"/>
      <c r="I114" s="36"/>
      <c r="J114" s="36"/>
      <c r="K114" s="36"/>
      <c r="L114" s="36"/>
      <c r="M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5" s="2" customFormat="1" ht="15.2" customHeight="1">
      <c r="A115" s="34"/>
      <c r="B115" s="35"/>
      <c r="C115" s="29" t="s">
        <v>24</v>
      </c>
      <c r="D115" s="36"/>
      <c r="E115" s="36"/>
      <c r="F115" s="27" t="str">
        <f>E15</f>
        <v xml:space="preserve"> </v>
      </c>
      <c r="G115" s="36"/>
      <c r="H115" s="36"/>
      <c r="I115" s="29" t="s">
        <v>29</v>
      </c>
      <c r="J115" s="32" t="str">
        <f>E21</f>
        <v xml:space="preserve"> </v>
      </c>
      <c r="K115" s="36"/>
      <c r="L115" s="36"/>
      <c r="M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5" s="2" customFormat="1" ht="15.2" customHeight="1">
      <c r="A116" s="34"/>
      <c r="B116" s="35"/>
      <c r="C116" s="29" t="s">
        <v>27</v>
      </c>
      <c r="D116" s="36"/>
      <c r="E116" s="36"/>
      <c r="F116" s="27" t="str">
        <f>IF(E18="","",E18)</f>
        <v>Vyplň údaj</v>
      </c>
      <c r="G116" s="36"/>
      <c r="H116" s="36"/>
      <c r="I116" s="29" t="s">
        <v>30</v>
      </c>
      <c r="J116" s="32" t="str">
        <f>E24</f>
        <v xml:space="preserve"> </v>
      </c>
      <c r="K116" s="36"/>
      <c r="L116" s="36"/>
      <c r="M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5" s="2" customFormat="1" ht="10.35" customHeight="1">
      <c r="A117" s="34"/>
      <c r="B117" s="35"/>
      <c r="C117" s="36"/>
      <c r="D117" s="36"/>
      <c r="E117" s="36"/>
      <c r="F117" s="36"/>
      <c r="G117" s="36"/>
      <c r="H117" s="36"/>
      <c r="I117" s="36"/>
      <c r="J117" s="36"/>
      <c r="K117" s="36"/>
      <c r="L117" s="36"/>
      <c r="M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5" s="11" customFormat="1" ht="29.25" customHeight="1">
      <c r="A118" s="160"/>
      <c r="B118" s="161"/>
      <c r="C118" s="162" t="s">
        <v>142</v>
      </c>
      <c r="D118" s="163" t="s">
        <v>57</v>
      </c>
      <c r="E118" s="163" t="s">
        <v>53</v>
      </c>
      <c r="F118" s="163" t="s">
        <v>54</v>
      </c>
      <c r="G118" s="163" t="s">
        <v>143</v>
      </c>
      <c r="H118" s="163" t="s">
        <v>144</v>
      </c>
      <c r="I118" s="163" t="s">
        <v>145</v>
      </c>
      <c r="J118" s="163" t="s">
        <v>146</v>
      </c>
      <c r="K118" s="163" t="s">
        <v>130</v>
      </c>
      <c r="L118" s="164" t="s">
        <v>147</v>
      </c>
      <c r="M118" s="165"/>
      <c r="N118" s="75" t="s">
        <v>1</v>
      </c>
      <c r="O118" s="76" t="s">
        <v>36</v>
      </c>
      <c r="P118" s="76" t="s">
        <v>148</v>
      </c>
      <c r="Q118" s="76" t="s">
        <v>149</v>
      </c>
      <c r="R118" s="76" t="s">
        <v>150</v>
      </c>
      <c r="S118" s="76" t="s">
        <v>151</v>
      </c>
      <c r="T118" s="76" t="s">
        <v>152</v>
      </c>
      <c r="U118" s="76" t="s">
        <v>153</v>
      </c>
      <c r="V118" s="76" t="s">
        <v>154</v>
      </c>
      <c r="W118" s="76" t="s">
        <v>155</v>
      </c>
      <c r="X118" s="77" t="s">
        <v>156</v>
      </c>
      <c r="Y118" s="160"/>
      <c r="Z118" s="160"/>
      <c r="AA118" s="160"/>
      <c r="AB118" s="160"/>
      <c r="AC118" s="160"/>
      <c r="AD118" s="160"/>
      <c r="AE118" s="160"/>
    </row>
    <row r="119" spans="1:65" s="2" customFormat="1" ht="22.9" customHeight="1">
      <c r="A119" s="34"/>
      <c r="B119" s="35"/>
      <c r="C119" s="82" t="s">
        <v>157</v>
      </c>
      <c r="D119" s="36"/>
      <c r="E119" s="36"/>
      <c r="F119" s="36"/>
      <c r="G119" s="36"/>
      <c r="H119" s="36"/>
      <c r="I119" s="36"/>
      <c r="J119" s="36"/>
      <c r="K119" s="166">
        <f>BK119</f>
        <v>0</v>
      </c>
      <c r="L119" s="36"/>
      <c r="M119" s="39"/>
      <c r="N119" s="78"/>
      <c r="O119" s="167"/>
      <c r="P119" s="79"/>
      <c r="Q119" s="168">
        <f>Q120+Q158</f>
        <v>0</v>
      </c>
      <c r="R119" s="168">
        <f>R120+R158</f>
        <v>0</v>
      </c>
      <c r="S119" s="79"/>
      <c r="T119" s="169">
        <f>T120+T158</f>
        <v>0</v>
      </c>
      <c r="U119" s="79"/>
      <c r="V119" s="169">
        <f>V120+V158</f>
        <v>0</v>
      </c>
      <c r="W119" s="79"/>
      <c r="X119" s="170">
        <f>X120+X158</f>
        <v>0</v>
      </c>
      <c r="Y119" s="34"/>
      <c r="Z119" s="34"/>
      <c r="AA119" s="34"/>
      <c r="AB119" s="34"/>
      <c r="AC119" s="34"/>
      <c r="AD119" s="34"/>
      <c r="AE119" s="34"/>
      <c r="AT119" s="17" t="s">
        <v>73</v>
      </c>
      <c r="AU119" s="17" t="s">
        <v>132</v>
      </c>
      <c r="BK119" s="171">
        <f>BK120+BK158</f>
        <v>0</v>
      </c>
    </row>
    <row r="120" spans="1:65" s="12" customFormat="1" ht="25.9" customHeight="1">
      <c r="B120" s="172"/>
      <c r="C120" s="173"/>
      <c r="D120" s="174" t="s">
        <v>73</v>
      </c>
      <c r="E120" s="175" t="s">
        <v>660</v>
      </c>
      <c r="F120" s="175" t="s">
        <v>661</v>
      </c>
      <c r="G120" s="173"/>
      <c r="H120" s="173"/>
      <c r="I120" s="176"/>
      <c r="J120" s="176"/>
      <c r="K120" s="177">
        <f>BK120</f>
        <v>0</v>
      </c>
      <c r="L120" s="173"/>
      <c r="M120" s="178"/>
      <c r="N120" s="179"/>
      <c r="O120" s="180"/>
      <c r="P120" s="180"/>
      <c r="Q120" s="181">
        <f>Q121</f>
        <v>0</v>
      </c>
      <c r="R120" s="181">
        <f>R121</f>
        <v>0</v>
      </c>
      <c r="S120" s="180"/>
      <c r="T120" s="182">
        <f>T121</f>
        <v>0</v>
      </c>
      <c r="U120" s="180"/>
      <c r="V120" s="182">
        <f>V121</f>
        <v>0</v>
      </c>
      <c r="W120" s="180"/>
      <c r="X120" s="183">
        <f>X121</f>
        <v>0</v>
      </c>
      <c r="AR120" s="184" t="s">
        <v>84</v>
      </c>
      <c r="AT120" s="185" t="s">
        <v>73</v>
      </c>
      <c r="AU120" s="185" t="s">
        <v>74</v>
      </c>
      <c r="AY120" s="184" t="s">
        <v>160</v>
      </c>
      <c r="BK120" s="186">
        <f>BK121</f>
        <v>0</v>
      </c>
    </row>
    <row r="121" spans="1:65" s="12" customFormat="1" ht="22.9" customHeight="1">
      <c r="B121" s="172"/>
      <c r="C121" s="173"/>
      <c r="D121" s="174" t="s">
        <v>73</v>
      </c>
      <c r="E121" s="187" t="s">
        <v>662</v>
      </c>
      <c r="F121" s="187" t="s">
        <v>663</v>
      </c>
      <c r="G121" s="173"/>
      <c r="H121" s="173"/>
      <c r="I121" s="176"/>
      <c r="J121" s="176"/>
      <c r="K121" s="188">
        <f>BK121</f>
        <v>0</v>
      </c>
      <c r="L121" s="173"/>
      <c r="M121" s="178"/>
      <c r="N121" s="179"/>
      <c r="O121" s="180"/>
      <c r="P121" s="180"/>
      <c r="Q121" s="181">
        <f>SUM(Q122:Q157)</f>
        <v>0</v>
      </c>
      <c r="R121" s="181">
        <f>SUM(R122:R157)</f>
        <v>0</v>
      </c>
      <c r="S121" s="180"/>
      <c r="T121" s="182">
        <f>SUM(T122:T157)</f>
        <v>0</v>
      </c>
      <c r="U121" s="180"/>
      <c r="V121" s="182">
        <f>SUM(V122:V157)</f>
        <v>0</v>
      </c>
      <c r="W121" s="180"/>
      <c r="X121" s="183">
        <f>SUM(X122:X157)</f>
        <v>0</v>
      </c>
      <c r="AR121" s="184" t="s">
        <v>84</v>
      </c>
      <c r="AT121" s="185" t="s">
        <v>73</v>
      </c>
      <c r="AU121" s="185" t="s">
        <v>82</v>
      </c>
      <c r="AY121" s="184" t="s">
        <v>160</v>
      </c>
      <c r="BK121" s="186">
        <f>SUM(BK122:BK157)</f>
        <v>0</v>
      </c>
    </row>
    <row r="122" spans="1:65" s="2" customFormat="1" ht="48">
      <c r="A122" s="34"/>
      <c r="B122" s="35"/>
      <c r="C122" s="241" t="s">
        <v>82</v>
      </c>
      <c r="D122" s="241" t="s">
        <v>317</v>
      </c>
      <c r="E122" s="242" t="s">
        <v>664</v>
      </c>
      <c r="F122" s="243" t="s">
        <v>665</v>
      </c>
      <c r="G122" s="244" t="s">
        <v>176</v>
      </c>
      <c r="H122" s="245">
        <v>8</v>
      </c>
      <c r="I122" s="246"/>
      <c r="J122" s="247"/>
      <c r="K122" s="248">
        <f>ROUND(P122*H122,2)</f>
        <v>0</v>
      </c>
      <c r="L122" s="243" t="s">
        <v>167</v>
      </c>
      <c r="M122" s="249"/>
      <c r="N122" s="250" t="s">
        <v>1</v>
      </c>
      <c r="O122" s="197" t="s">
        <v>37</v>
      </c>
      <c r="P122" s="198">
        <f>I122+J122</f>
        <v>0</v>
      </c>
      <c r="Q122" s="198">
        <f>ROUND(I122*H122,2)</f>
        <v>0</v>
      </c>
      <c r="R122" s="198">
        <f>ROUND(J122*H122,2)</f>
        <v>0</v>
      </c>
      <c r="S122" s="71"/>
      <c r="T122" s="199">
        <f>S122*H122</f>
        <v>0</v>
      </c>
      <c r="U122" s="199">
        <v>0</v>
      </c>
      <c r="V122" s="199">
        <f>U122*H122</f>
        <v>0</v>
      </c>
      <c r="W122" s="199">
        <v>0</v>
      </c>
      <c r="X122" s="200">
        <f>W122*H122</f>
        <v>0</v>
      </c>
      <c r="Y122" s="34"/>
      <c r="Z122" s="34"/>
      <c r="AA122" s="34"/>
      <c r="AB122" s="34"/>
      <c r="AC122" s="34"/>
      <c r="AD122" s="34"/>
      <c r="AE122" s="34"/>
      <c r="AR122" s="201" t="s">
        <v>375</v>
      </c>
      <c r="AT122" s="201" t="s">
        <v>317</v>
      </c>
      <c r="AU122" s="201" t="s">
        <v>84</v>
      </c>
      <c r="AY122" s="17" t="s">
        <v>160</v>
      </c>
      <c r="BE122" s="202">
        <f>IF(O122="základní",K122,0)</f>
        <v>0</v>
      </c>
      <c r="BF122" s="202">
        <f>IF(O122="snížená",K122,0)</f>
        <v>0</v>
      </c>
      <c r="BG122" s="202">
        <f>IF(O122="zákl. přenesená",K122,0)</f>
        <v>0</v>
      </c>
      <c r="BH122" s="202">
        <f>IF(O122="sníž. přenesená",K122,0)</f>
        <v>0</v>
      </c>
      <c r="BI122" s="202">
        <f>IF(O122="nulová",K122,0)</f>
        <v>0</v>
      </c>
      <c r="BJ122" s="17" t="s">
        <v>82</v>
      </c>
      <c r="BK122" s="202">
        <f>ROUND(P122*H122,2)</f>
        <v>0</v>
      </c>
      <c r="BL122" s="17" t="s">
        <v>282</v>
      </c>
      <c r="BM122" s="201" t="s">
        <v>666</v>
      </c>
    </row>
    <row r="123" spans="1:65" s="2" customFormat="1" ht="29.25">
      <c r="A123" s="34"/>
      <c r="B123" s="35"/>
      <c r="C123" s="36"/>
      <c r="D123" s="203" t="s">
        <v>170</v>
      </c>
      <c r="E123" s="36"/>
      <c r="F123" s="204" t="s">
        <v>665</v>
      </c>
      <c r="G123" s="36"/>
      <c r="H123" s="36"/>
      <c r="I123" s="205"/>
      <c r="J123" s="205"/>
      <c r="K123" s="36"/>
      <c r="L123" s="36"/>
      <c r="M123" s="39"/>
      <c r="N123" s="206"/>
      <c r="O123" s="207"/>
      <c r="P123" s="71"/>
      <c r="Q123" s="71"/>
      <c r="R123" s="71"/>
      <c r="S123" s="71"/>
      <c r="T123" s="71"/>
      <c r="U123" s="71"/>
      <c r="V123" s="71"/>
      <c r="W123" s="71"/>
      <c r="X123" s="72"/>
      <c r="Y123" s="34"/>
      <c r="Z123" s="34"/>
      <c r="AA123" s="34"/>
      <c r="AB123" s="34"/>
      <c r="AC123" s="34"/>
      <c r="AD123" s="34"/>
      <c r="AE123" s="34"/>
      <c r="AT123" s="17" t="s">
        <v>170</v>
      </c>
      <c r="AU123" s="17" t="s">
        <v>84</v>
      </c>
    </row>
    <row r="124" spans="1:65" s="2" customFormat="1" ht="48.75">
      <c r="A124" s="34"/>
      <c r="B124" s="35"/>
      <c r="C124" s="36"/>
      <c r="D124" s="203" t="s">
        <v>180</v>
      </c>
      <c r="E124" s="36"/>
      <c r="F124" s="208" t="s">
        <v>667</v>
      </c>
      <c r="G124" s="36"/>
      <c r="H124" s="36"/>
      <c r="I124" s="205"/>
      <c r="J124" s="205"/>
      <c r="K124" s="36"/>
      <c r="L124" s="36"/>
      <c r="M124" s="39"/>
      <c r="N124" s="206"/>
      <c r="O124" s="207"/>
      <c r="P124" s="71"/>
      <c r="Q124" s="71"/>
      <c r="R124" s="71"/>
      <c r="S124" s="71"/>
      <c r="T124" s="71"/>
      <c r="U124" s="71"/>
      <c r="V124" s="71"/>
      <c r="W124" s="71"/>
      <c r="X124" s="72"/>
      <c r="Y124" s="34"/>
      <c r="Z124" s="34"/>
      <c r="AA124" s="34"/>
      <c r="AB124" s="34"/>
      <c r="AC124" s="34"/>
      <c r="AD124" s="34"/>
      <c r="AE124" s="34"/>
      <c r="AT124" s="17" t="s">
        <v>180</v>
      </c>
      <c r="AU124" s="17" t="s">
        <v>84</v>
      </c>
    </row>
    <row r="125" spans="1:65" s="2" customFormat="1" ht="24">
      <c r="A125" s="34"/>
      <c r="B125" s="35"/>
      <c r="C125" s="241" t="s">
        <v>84</v>
      </c>
      <c r="D125" s="241" t="s">
        <v>317</v>
      </c>
      <c r="E125" s="242" t="s">
        <v>668</v>
      </c>
      <c r="F125" s="243" t="s">
        <v>669</v>
      </c>
      <c r="G125" s="244" t="s">
        <v>263</v>
      </c>
      <c r="H125" s="245">
        <v>15</v>
      </c>
      <c r="I125" s="246"/>
      <c r="J125" s="247"/>
      <c r="K125" s="248">
        <f>ROUND(P125*H125,2)</f>
        <v>0</v>
      </c>
      <c r="L125" s="243" t="s">
        <v>167</v>
      </c>
      <c r="M125" s="249"/>
      <c r="N125" s="250" t="s">
        <v>1</v>
      </c>
      <c r="O125" s="197" t="s">
        <v>37</v>
      </c>
      <c r="P125" s="198">
        <f>I125+J125</f>
        <v>0</v>
      </c>
      <c r="Q125" s="198">
        <f>ROUND(I125*H125,2)</f>
        <v>0</v>
      </c>
      <c r="R125" s="198">
        <f>ROUND(J125*H125,2)</f>
        <v>0</v>
      </c>
      <c r="S125" s="71"/>
      <c r="T125" s="199">
        <f>S125*H125</f>
        <v>0</v>
      </c>
      <c r="U125" s="199">
        <v>0</v>
      </c>
      <c r="V125" s="199">
        <f>U125*H125</f>
        <v>0</v>
      </c>
      <c r="W125" s="199">
        <v>0</v>
      </c>
      <c r="X125" s="200">
        <f>W125*H125</f>
        <v>0</v>
      </c>
      <c r="Y125" s="34"/>
      <c r="Z125" s="34"/>
      <c r="AA125" s="34"/>
      <c r="AB125" s="34"/>
      <c r="AC125" s="34"/>
      <c r="AD125" s="34"/>
      <c r="AE125" s="34"/>
      <c r="AR125" s="201" t="s">
        <v>375</v>
      </c>
      <c r="AT125" s="201" t="s">
        <v>317</v>
      </c>
      <c r="AU125" s="201" t="s">
        <v>84</v>
      </c>
      <c r="AY125" s="17" t="s">
        <v>160</v>
      </c>
      <c r="BE125" s="202">
        <f>IF(O125="základní",K125,0)</f>
        <v>0</v>
      </c>
      <c r="BF125" s="202">
        <f>IF(O125="snížená",K125,0)</f>
        <v>0</v>
      </c>
      <c r="BG125" s="202">
        <f>IF(O125="zákl. přenesená",K125,0)</f>
        <v>0</v>
      </c>
      <c r="BH125" s="202">
        <f>IF(O125="sníž. přenesená",K125,0)</f>
        <v>0</v>
      </c>
      <c r="BI125" s="202">
        <f>IF(O125="nulová",K125,0)</f>
        <v>0</v>
      </c>
      <c r="BJ125" s="17" t="s">
        <v>82</v>
      </c>
      <c r="BK125" s="202">
        <f>ROUND(P125*H125,2)</f>
        <v>0</v>
      </c>
      <c r="BL125" s="17" t="s">
        <v>282</v>
      </c>
      <c r="BM125" s="201" t="s">
        <v>670</v>
      </c>
    </row>
    <row r="126" spans="1:65" s="2" customFormat="1" ht="19.5">
      <c r="A126" s="34"/>
      <c r="B126" s="35"/>
      <c r="C126" s="36"/>
      <c r="D126" s="203" t="s">
        <v>170</v>
      </c>
      <c r="E126" s="36"/>
      <c r="F126" s="204" t="s">
        <v>669</v>
      </c>
      <c r="G126" s="36"/>
      <c r="H126" s="36"/>
      <c r="I126" s="205"/>
      <c r="J126" s="205"/>
      <c r="K126" s="36"/>
      <c r="L126" s="36"/>
      <c r="M126" s="39"/>
      <c r="N126" s="206"/>
      <c r="O126" s="207"/>
      <c r="P126" s="71"/>
      <c r="Q126" s="71"/>
      <c r="R126" s="71"/>
      <c r="S126" s="71"/>
      <c r="T126" s="71"/>
      <c r="U126" s="71"/>
      <c r="V126" s="71"/>
      <c r="W126" s="71"/>
      <c r="X126" s="72"/>
      <c r="Y126" s="34"/>
      <c r="Z126" s="34"/>
      <c r="AA126" s="34"/>
      <c r="AB126" s="34"/>
      <c r="AC126" s="34"/>
      <c r="AD126" s="34"/>
      <c r="AE126" s="34"/>
      <c r="AT126" s="17" t="s">
        <v>170</v>
      </c>
      <c r="AU126" s="17" t="s">
        <v>84</v>
      </c>
    </row>
    <row r="127" spans="1:65" s="2" customFormat="1" ht="19.5">
      <c r="A127" s="34"/>
      <c r="B127" s="35"/>
      <c r="C127" s="36"/>
      <c r="D127" s="203" t="s">
        <v>180</v>
      </c>
      <c r="E127" s="36"/>
      <c r="F127" s="208" t="s">
        <v>671</v>
      </c>
      <c r="G127" s="36"/>
      <c r="H127" s="36"/>
      <c r="I127" s="205"/>
      <c r="J127" s="205"/>
      <c r="K127" s="36"/>
      <c r="L127" s="36"/>
      <c r="M127" s="39"/>
      <c r="N127" s="206"/>
      <c r="O127" s="207"/>
      <c r="P127" s="71"/>
      <c r="Q127" s="71"/>
      <c r="R127" s="71"/>
      <c r="S127" s="71"/>
      <c r="T127" s="71"/>
      <c r="U127" s="71"/>
      <c r="V127" s="71"/>
      <c r="W127" s="71"/>
      <c r="X127" s="72"/>
      <c r="Y127" s="34"/>
      <c r="Z127" s="34"/>
      <c r="AA127" s="34"/>
      <c r="AB127" s="34"/>
      <c r="AC127" s="34"/>
      <c r="AD127" s="34"/>
      <c r="AE127" s="34"/>
      <c r="AT127" s="17" t="s">
        <v>180</v>
      </c>
      <c r="AU127" s="17" t="s">
        <v>84</v>
      </c>
    </row>
    <row r="128" spans="1:65" s="2" customFormat="1" ht="33" customHeight="1">
      <c r="A128" s="34"/>
      <c r="B128" s="35"/>
      <c r="C128" s="241" t="s">
        <v>182</v>
      </c>
      <c r="D128" s="241" t="s">
        <v>317</v>
      </c>
      <c r="E128" s="242" t="s">
        <v>672</v>
      </c>
      <c r="F128" s="243" t="s">
        <v>673</v>
      </c>
      <c r="G128" s="244" t="s">
        <v>263</v>
      </c>
      <c r="H128" s="245">
        <v>10</v>
      </c>
      <c r="I128" s="246"/>
      <c r="J128" s="247"/>
      <c r="K128" s="248">
        <f>ROUND(P128*H128,2)</f>
        <v>0</v>
      </c>
      <c r="L128" s="243" t="s">
        <v>167</v>
      </c>
      <c r="M128" s="249"/>
      <c r="N128" s="250" t="s">
        <v>1</v>
      </c>
      <c r="O128" s="197" t="s">
        <v>37</v>
      </c>
      <c r="P128" s="198">
        <f>I128+J128</f>
        <v>0</v>
      </c>
      <c r="Q128" s="198">
        <f>ROUND(I128*H128,2)</f>
        <v>0</v>
      </c>
      <c r="R128" s="198">
        <f>ROUND(J128*H128,2)</f>
        <v>0</v>
      </c>
      <c r="S128" s="71"/>
      <c r="T128" s="199">
        <f>S128*H128</f>
        <v>0</v>
      </c>
      <c r="U128" s="199">
        <v>0</v>
      </c>
      <c r="V128" s="199">
        <f>U128*H128</f>
        <v>0</v>
      </c>
      <c r="W128" s="199">
        <v>0</v>
      </c>
      <c r="X128" s="200">
        <f>W128*H128</f>
        <v>0</v>
      </c>
      <c r="Y128" s="34"/>
      <c r="Z128" s="34"/>
      <c r="AA128" s="34"/>
      <c r="AB128" s="34"/>
      <c r="AC128" s="34"/>
      <c r="AD128" s="34"/>
      <c r="AE128" s="34"/>
      <c r="AR128" s="201" t="s">
        <v>375</v>
      </c>
      <c r="AT128" s="201" t="s">
        <v>317</v>
      </c>
      <c r="AU128" s="201" t="s">
        <v>84</v>
      </c>
      <c r="AY128" s="17" t="s">
        <v>160</v>
      </c>
      <c r="BE128" s="202">
        <f>IF(O128="základní",K128,0)</f>
        <v>0</v>
      </c>
      <c r="BF128" s="202">
        <f>IF(O128="snížená",K128,0)</f>
        <v>0</v>
      </c>
      <c r="BG128" s="202">
        <f>IF(O128="zákl. přenesená",K128,0)</f>
        <v>0</v>
      </c>
      <c r="BH128" s="202">
        <f>IF(O128="sníž. přenesená",K128,0)</f>
        <v>0</v>
      </c>
      <c r="BI128" s="202">
        <f>IF(O128="nulová",K128,0)</f>
        <v>0</v>
      </c>
      <c r="BJ128" s="17" t="s">
        <v>82</v>
      </c>
      <c r="BK128" s="202">
        <f>ROUND(P128*H128,2)</f>
        <v>0</v>
      </c>
      <c r="BL128" s="17" t="s">
        <v>282</v>
      </c>
      <c r="BM128" s="201" t="s">
        <v>674</v>
      </c>
    </row>
    <row r="129" spans="1:65" s="2" customFormat="1" ht="19.5">
      <c r="A129" s="34"/>
      <c r="B129" s="35"/>
      <c r="C129" s="36"/>
      <c r="D129" s="203" t="s">
        <v>170</v>
      </c>
      <c r="E129" s="36"/>
      <c r="F129" s="204" t="s">
        <v>673</v>
      </c>
      <c r="G129" s="36"/>
      <c r="H129" s="36"/>
      <c r="I129" s="205"/>
      <c r="J129" s="205"/>
      <c r="K129" s="36"/>
      <c r="L129" s="36"/>
      <c r="M129" s="39"/>
      <c r="N129" s="206"/>
      <c r="O129" s="207"/>
      <c r="P129" s="71"/>
      <c r="Q129" s="71"/>
      <c r="R129" s="71"/>
      <c r="S129" s="71"/>
      <c r="T129" s="71"/>
      <c r="U129" s="71"/>
      <c r="V129" s="71"/>
      <c r="W129" s="71"/>
      <c r="X129" s="72"/>
      <c r="Y129" s="34"/>
      <c r="Z129" s="34"/>
      <c r="AA129" s="34"/>
      <c r="AB129" s="34"/>
      <c r="AC129" s="34"/>
      <c r="AD129" s="34"/>
      <c r="AE129" s="34"/>
      <c r="AT129" s="17" t="s">
        <v>170</v>
      </c>
      <c r="AU129" s="17" t="s">
        <v>84</v>
      </c>
    </row>
    <row r="130" spans="1:65" s="2" customFormat="1" ht="24">
      <c r="A130" s="34"/>
      <c r="B130" s="35"/>
      <c r="C130" s="241" t="s">
        <v>168</v>
      </c>
      <c r="D130" s="241" t="s">
        <v>317</v>
      </c>
      <c r="E130" s="242" t="s">
        <v>675</v>
      </c>
      <c r="F130" s="243" t="s">
        <v>676</v>
      </c>
      <c r="G130" s="244" t="s">
        <v>263</v>
      </c>
      <c r="H130" s="245">
        <v>10</v>
      </c>
      <c r="I130" s="246"/>
      <c r="J130" s="247"/>
      <c r="K130" s="248">
        <f>ROUND(P130*H130,2)</f>
        <v>0</v>
      </c>
      <c r="L130" s="243" t="s">
        <v>167</v>
      </c>
      <c r="M130" s="249"/>
      <c r="N130" s="250" t="s">
        <v>1</v>
      </c>
      <c r="O130" s="197" t="s">
        <v>37</v>
      </c>
      <c r="P130" s="198">
        <f>I130+J130</f>
        <v>0</v>
      </c>
      <c r="Q130" s="198">
        <f>ROUND(I130*H130,2)</f>
        <v>0</v>
      </c>
      <c r="R130" s="198">
        <f>ROUND(J130*H130,2)</f>
        <v>0</v>
      </c>
      <c r="S130" s="71"/>
      <c r="T130" s="199">
        <f>S130*H130</f>
        <v>0</v>
      </c>
      <c r="U130" s="199">
        <v>0</v>
      </c>
      <c r="V130" s="199">
        <f>U130*H130</f>
        <v>0</v>
      </c>
      <c r="W130" s="199">
        <v>0</v>
      </c>
      <c r="X130" s="200">
        <f>W130*H130</f>
        <v>0</v>
      </c>
      <c r="Y130" s="34"/>
      <c r="Z130" s="34"/>
      <c r="AA130" s="34"/>
      <c r="AB130" s="34"/>
      <c r="AC130" s="34"/>
      <c r="AD130" s="34"/>
      <c r="AE130" s="34"/>
      <c r="AR130" s="201" t="s">
        <v>375</v>
      </c>
      <c r="AT130" s="201" t="s">
        <v>317</v>
      </c>
      <c r="AU130" s="201" t="s">
        <v>84</v>
      </c>
      <c r="AY130" s="17" t="s">
        <v>160</v>
      </c>
      <c r="BE130" s="202">
        <f>IF(O130="základní",K130,0)</f>
        <v>0</v>
      </c>
      <c r="BF130" s="202">
        <f>IF(O130="snížená",K130,0)</f>
        <v>0</v>
      </c>
      <c r="BG130" s="202">
        <f>IF(O130="zákl. přenesená",K130,0)</f>
        <v>0</v>
      </c>
      <c r="BH130" s="202">
        <f>IF(O130="sníž. přenesená",K130,0)</f>
        <v>0</v>
      </c>
      <c r="BI130" s="202">
        <f>IF(O130="nulová",K130,0)</f>
        <v>0</v>
      </c>
      <c r="BJ130" s="17" t="s">
        <v>82</v>
      </c>
      <c r="BK130" s="202">
        <f>ROUND(P130*H130,2)</f>
        <v>0</v>
      </c>
      <c r="BL130" s="17" t="s">
        <v>282</v>
      </c>
      <c r="BM130" s="201" t="s">
        <v>677</v>
      </c>
    </row>
    <row r="131" spans="1:65" s="2" customFormat="1" ht="19.5">
      <c r="A131" s="34"/>
      <c r="B131" s="35"/>
      <c r="C131" s="36"/>
      <c r="D131" s="203" t="s">
        <v>170</v>
      </c>
      <c r="E131" s="36"/>
      <c r="F131" s="204" t="s">
        <v>676</v>
      </c>
      <c r="G131" s="36"/>
      <c r="H131" s="36"/>
      <c r="I131" s="205"/>
      <c r="J131" s="205"/>
      <c r="K131" s="36"/>
      <c r="L131" s="36"/>
      <c r="M131" s="39"/>
      <c r="N131" s="206"/>
      <c r="O131" s="207"/>
      <c r="P131" s="71"/>
      <c r="Q131" s="71"/>
      <c r="R131" s="71"/>
      <c r="S131" s="71"/>
      <c r="T131" s="71"/>
      <c r="U131" s="71"/>
      <c r="V131" s="71"/>
      <c r="W131" s="71"/>
      <c r="X131" s="72"/>
      <c r="Y131" s="34"/>
      <c r="Z131" s="34"/>
      <c r="AA131" s="34"/>
      <c r="AB131" s="34"/>
      <c r="AC131" s="34"/>
      <c r="AD131" s="34"/>
      <c r="AE131" s="34"/>
      <c r="AT131" s="17" t="s">
        <v>170</v>
      </c>
      <c r="AU131" s="17" t="s">
        <v>84</v>
      </c>
    </row>
    <row r="132" spans="1:65" s="2" customFormat="1" ht="24">
      <c r="A132" s="34"/>
      <c r="B132" s="35"/>
      <c r="C132" s="241" t="s">
        <v>161</v>
      </c>
      <c r="D132" s="241" t="s">
        <v>317</v>
      </c>
      <c r="E132" s="242" t="s">
        <v>678</v>
      </c>
      <c r="F132" s="243" t="s">
        <v>679</v>
      </c>
      <c r="G132" s="244" t="s">
        <v>263</v>
      </c>
      <c r="H132" s="245">
        <v>2</v>
      </c>
      <c r="I132" s="246"/>
      <c r="J132" s="247"/>
      <c r="K132" s="248">
        <f>ROUND(P132*H132,2)</f>
        <v>0</v>
      </c>
      <c r="L132" s="243" t="s">
        <v>167</v>
      </c>
      <c r="M132" s="249"/>
      <c r="N132" s="250" t="s">
        <v>1</v>
      </c>
      <c r="O132" s="197" t="s">
        <v>37</v>
      </c>
      <c r="P132" s="198">
        <f>I132+J132</f>
        <v>0</v>
      </c>
      <c r="Q132" s="198">
        <f>ROUND(I132*H132,2)</f>
        <v>0</v>
      </c>
      <c r="R132" s="198">
        <f>ROUND(J132*H132,2)</f>
        <v>0</v>
      </c>
      <c r="S132" s="71"/>
      <c r="T132" s="199">
        <f>S132*H132</f>
        <v>0</v>
      </c>
      <c r="U132" s="199">
        <v>0</v>
      </c>
      <c r="V132" s="199">
        <f>U132*H132</f>
        <v>0</v>
      </c>
      <c r="W132" s="199">
        <v>0</v>
      </c>
      <c r="X132" s="200">
        <f>W132*H132</f>
        <v>0</v>
      </c>
      <c r="Y132" s="34"/>
      <c r="Z132" s="34"/>
      <c r="AA132" s="34"/>
      <c r="AB132" s="34"/>
      <c r="AC132" s="34"/>
      <c r="AD132" s="34"/>
      <c r="AE132" s="34"/>
      <c r="AR132" s="201" t="s">
        <v>375</v>
      </c>
      <c r="AT132" s="201" t="s">
        <v>317</v>
      </c>
      <c r="AU132" s="201" t="s">
        <v>84</v>
      </c>
      <c r="AY132" s="17" t="s">
        <v>160</v>
      </c>
      <c r="BE132" s="202">
        <f>IF(O132="základní",K132,0)</f>
        <v>0</v>
      </c>
      <c r="BF132" s="202">
        <f>IF(O132="snížená",K132,0)</f>
        <v>0</v>
      </c>
      <c r="BG132" s="202">
        <f>IF(O132="zákl. přenesená",K132,0)</f>
        <v>0</v>
      </c>
      <c r="BH132" s="202">
        <f>IF(O132="sníž. přenesená",K132,0)</f>
        <v>0</v>
      </c>
      <c r="BI132" s="202">
        <f>IF(O132="nulová",K132,0)</f>
        <v>0</v>
      </c>
      <c r="BJ132" s="17" t="s">
        <v>82</v>
      </c>
      <c r="BK132" s="202">
        <f>ROUND(P132*H132,2)</f>
        <v>0</v>
      </c>
      <c r="BL132" s="17" t="s">
        <v>282</v>
      </c>
      <c r="BM132" s="201" t="s">
        <v>680</v>
      </c>
    </row>
    <row r="133" spans="1:65" s="2" customFormat="1" ht="19.5">
      <c r="A133" s="34"/>
      <c r="B133" s="35"/>
      <c r="C133" s="36"/>
      <c r="D133" s="203" t="s">
        <v>170</v>
      </c>
      <c r="E133" s="36"/>
      <c r="F133" s="204" t="s">
        <v>679</v>
      </c>
      <c r="G133" s="36"/>
      <c r="H133" s="36"/>
      <c r="I133" s="205"/>
      <c r="J133" s="205"/>
      <c r="K133" s="36"/>
      <c r="L133" s="36"/>
      <c r="M133" s="39"/>
      <c r="N133" s="206"/>
      <c r="O133" s="207"/>
      <c r="P133" s="71"/>
      <c r="Q133" s="71"/>
      <c r="R133" s="71"/>
      <c r="S133" s="71"/>
      <c r="T133" s="71"/>
      <c r="U133" s="71"/>
      <c r="V133" s="71"/>
      <c r="W133" s="71"/>
      <c r="X133" s="72"/>
      <c r="Y133" s="34"/>
      <c r="Z133" s="34"/>
      <c r="AA133" s="34"/>
      <c r="AB133" s="34"/>
      <c r="AC133" s="34"/>
      <c r="AD133" s="34"/>
      <c r="AE133" s="34"/>
      <c r="AT133" s="17" t="s">
        <v>170</v>
      </c>
      <c r="AU133" s="17" t="s">
        <v>84</v>
      </c>
    </row>
    <row r="134" spans="1:65" s="2" customFormat="1" ht="24.2" customHeight="1">
      <c r="A134" s="34"/>
      <c r="B134" s="35"/>
      <c r="C134" s="241" t="s">
        <v>212</v>
      </c>
      <c r="D134" s="241" t="s">
        <v>317</v>
      </c>
      <c r="E134" s="242" t="s">
        <v>723</v>
      </c>
      <c r="F134" s="243" t="s">
        <v>724</v>
      </c>
      <c r="G134" s="244" t="s">
        <v>176</v>
      </c>
      <c r="H134" s="245">
        <v>2</v>
      </c>
      <c r="I134" s="246"/>
      <c r="J134" s="247"/>
      <c r="K134" s="248">
        <f>ROUND(P134*H134,2)</f>
        <v>0</v>
      </c>
      <c r="L134" s="243" t="s">
        <v>167</v>
      </c>
      <c r="M134" s="249"/>
      <c r="N134" s="250" t="s">
        <v>1</v>
      </c>
      <c r="O134" s="197" t="s">
        <v>37</v>
      </c>
      <c r="P134" s="198">
        <f>I134+J134</f>
        <v>0</v>
      </c>
      <c r="Q134" s="198">
        <f>ROUND(I134*H134,2)</f>
        <v>0</v>
      </c>
      <c r="R134" s="198">
        <f>ROUND(J134*H134,2)</f>
        <v>0</v>
      </c>
      <c r="S134" s="71"/>
      <c r="T134" s="199">
        <f>S134*H134</f>
        <v>0</v>
      </c>
      <c r="U134" s="199">
        <v>0</v>
      </c>
      <c r="V134" s="199">
        <f>U134*H134</f>
        <v>0</v>
      </c>
      <c r="W134" s="199">
        <v>0</v>
      </c>
      <c r="X134" s="200">
        <f>W134*H134</f>
        <v>0</v>
      </c>
      <c r="Y134" s="34"/>
      <c r="Z134" s="34"/>
      <c r="AA134" s="34"/>
      <c r="AB134" s="34"/>
      <c r="AC134" s="34"/>
      <c r="AD134" s="34"/>
      <c r="AE134" s="34"/>
      <c r="AR134" s="201" t="s">
        <v>375</v>
      </c>
      <c r="AT134" s="201" t="s">
        <v>317</v>
      </c>
      <c r="AU134" s="201" t="s">
        <v>84</v>
      </c>
      <c r="AY134" s="17" t="s">
        <v>160</v>
      </c>
      <c r="BE134" s="202">
        <f>IF(O134="základní",K134,0)</f>
        <v>0</v>
      </c>
      <c r="BF134" s="202">
        <f>IF(O134="snížená",K134,0)</f>
        <v>0</v>
      </c>
      <c r="BG134" s="202">
        <f>IF(O134="zákl. přenesená",K134,0)</f>
        <v>0</v>
      </c>
      <c r="BH134" s="202">
        <f>IF(O134="sníž. přenesená",K134,0)</f>
        <v>0</v>
      </c>
      <c r="BI134" s="202">
        <f>IF(O134="nulová",K134,0)</f>
        <v>0</v>
      </c>
      <c r="BJ134" s="17" t="s">
        <v>82</v>
      </c>
      <c r="BK134" s="202">
        <f>ROUND(P134*H134,2)</f>
        <v>0</v>
      </c>
      <c r="BL134" s="17" t="s">
        <v>282</v>
      </c>
      <c r="BM134" s="201" t="s">
        <v>971</v>
      </c>
    </row>
    <row r="135" spans="1:65" s="2" customFormat="1">
      <c r="A135" s="34"/>
      <c r="B135" s="35"/>
      <c r="C135" s="36"/>
      <c r="D135" s="203" t="s">
        <v>170</v>
      </c>
      <c r="E135" s="36"/>
      <c r="F135" s="204" t="s">
        <v>724</v>
      </c>
      <c r="G135" s="36"/>
      <c r="H135" s="36"/>
      <c r="I135" s="205"/>
      <c r="J135" s="205"/>
      <c r="K135" s="36"/>
      <c r="L135" s="36"/>
      <c r="M135" s="39"/>
      <c r="N135" s="206"/>
      <c r="O135" s="207"/>
      <c r="P135" s="71"/>
      <c r="Q135" s="71"/>
      <c r="R135" s="71"/>
      <c r="S135" s="71"/>
      <c r="T135" s="71"/>
      <c r="U135" s="71"/>
      <c r="V135" s="71"/>
      <c r="W135" s="71"/>
      <c r="X135" s="72"/>
      <c r="Y135" s="34"/>
      <c r="Z135" s="34"/>
      <c r="AA135" s="34"/>
      <c r="AB135" s="34"/>
      <c r="AC135" s="34"/>
      <c r="AD135" s="34"/>
      <c r="AE135" s="34"/>
      <c r="AT135" s="17" t="s">
        <v>170</v>
      </c>
      <c r="AU135" s="17" t="s">
        <v>84</v>
      </c>
    </row>
    <row r="136" spans="1:65" s="2" customFormat="1" ht="24">
      <c r="A136" s="34"/>
      <c r="B136" s="35"/>
      <c r="C136" s="241" t="s">
        <v>222</v>
      </c>
      <c r="D136" s="241" t="s">
        <v>317</v>
      </c>
      <c r="E136" s="242" t="s">
        <v>972</v>
      </c>
      <c r="F136" s="243" t="s">
        <v>973</v>
      </c>
      <c r="G136" s="244" t="s">
        <v>263</v>
      </c>
      <c r="H136" s="245">
        <v>12</v>
      </c>
      <c r="I136" s="246"/>
      <c r="J136" s="247"/>
      <c r="K136" s="248">
        <f>ROUND(P136*H136,2)</f>
        <v>0</v>
      </c>
      <c r="L136" s="243" t="s">
        <v>167</v>
      </c>
      <c r="M136" s="249"/>
      <c r="N136" s="250" t="s">
        <v>1</v>
      </c>
      <c r="O136" s="197" t="s">
        <v>37</v>
      </c>
      <c r="P136" s="198">
        <f>I136+J136</f>
        <v>0</v>
      </c>
      <c r="Q136" s="198">
        <f>ROUND(I136*H136,2)</f>
        <v>0</v>
      </c>
      <c r="R136" s="198">
        <f>ROUND(J136*H136,2)</f>
        <v>0</v>
      </c>
      <c r="S136" s="71"/>
      <c r="T136" s="199">
        <f>S136*H136</f>
        <v>0</v>
      </c>
      <c r="U136" s="199">
        <v>0</v>
      </c>
      <c r="V136" s="199">
        <f>U136*H136</f>
        <v>0</v>
      </c>
      <c r="W136" s="199">
        <v>0</v>
      </c>
      <c r="X136" s="200">
        <f>W136*H136</f>
        <v>0</v>
      </c>
      <c r="Y136" s="34"/>
      <c r="Z136" s="34"/>
      <c r="AA136" s="34"/>
      <c r="AB136" s="34"/>
      <c r="AC136" s="34"/>
      <c r="AD136" s="34"/>
      <c r="AE136" s="34"/>
      <c r="AR136" s="201" t="s">
        <v>375</v>
      </c>
      <c r="AT136" s="201" t="s">
        <v>317</v>
      </c>
      <c r="AU136" s="201" t="s">
        <v>84</v>
      </c>
      <c r="AY136" s="17" t="s">
        <v>160</v>
      </c>
      <c r="BE136" s="202">
        <f>IF(O136="základní",K136,0)</f>
        <v>0</v>
      </c>
      <c r="BF136" s="202">
        <f>IF(O136="snížená",K136,0)</f>
        <v>0</v>
      </c>
      <c r="BG136" s="202">
        <f>IF(O136="zákl. přenesená",K136,0)</f>
        <v>0</v>
      </c>
      <c r="BH136" s="202">
        <f>IF(O136="sníž. přenesená",K136,0)</f>
        <v>0</v>
      </c>
      <c r="BI136" s="202">
        <f>IF(O136="nulová",K136,0)</f>
        <v>0</v>
      </c>
      <c r="BJ136" s="17" t="s">
        <v>82</v>
      </c>
      <c r="BK136" s="202">
        <f>ROUND(P136*H136,2)</f>
        <v>0</v>
      </c>
      <c r="BL136" s="17" t="s">
        <v>282</v>
      </c>
      <c r="BM136" s="201" t="s">
        <v>974</v>
      </c>
    </row>
    <row r="137" spans="1:65" s="2" customFormat="1" ht="19.5">
      <c r="A137" s="34"/>
      <c r="B137" s="35"/>
      <c r="C137" s="36"/>
      <c r="D137" s="203" t="s">
        <v>170</v>
      </c>
      <c r="E137" s="36"/>
      <c r="F137" s="204" t="s">
        <v>973</v>
      </c>
      <c r="G137" s="36"/>
      <c r="H137" s="36"/>
      <c r="I137" s="205"/>
      <c r="J137" s="205"/>
      <c r="K137" s="36"/>
      <c r="L137" s="36"/>
      <c r="M137" s="39"/>
      <c r="N137" s="206"/>
      <c r="O137" s="207"/>
      <c r="P137" s="71"/>
      <c r="Q137" s="71"/>
      <c r="R137" s="71"/>
      <c r="S137" s="71"/>
      <c r="T137" s="71"/>
      <c r="U137" s="71"/>
      <c r="V137" s="71"/>
      <c r="W137" s="71"/>
      <c r="X137" s="72"/>
      <c r="Y137" s="34"/>
      <c r="Z137" s="34"/>
      <c r="AA137" s="34"/>
      <c r="AB137" s="34"/>
      <c r="AC137" s="34"/>
      <c r="AD137" s="34"/>
      <c r="AE137" s="34"/>
      <c r="AT137" s="17" t="s">
        <v>170</v>
      </c>
      <c r="AU137" s="17" t="s">
        <v>84</v>
      </c>
    </row>
    <row r="138" spans="1:65" s="2" customFormat="1" ht="44.25" customHeight="1">
      <c r="A138" s="34"/>
      <c r="B138" s="35"/>
      <c r="C138" s="189" t="s">
        <v>230</v>
      </c>
      <c r="D138" s="189" t="s">
        <v>163</v>
      </c>
      <c r="E138" s="190" t="s">
        <v>681</v>
      </c>
      <c r="F138" s="191" t="s">
        <v>682</v>
      </c>
      <c r="G138" s="192" t="s">
        <v>263</v>
      </c>
      <c r="H138" s="193">
        <v>10</v>
      </c>
      <c r="I138" s="194"/>
      <c r="J138" s="194"/>
      <c r="K138" s="195">
        <f>ROUND(P138*H138,2)</f>
        <v>0</v>
      </c>
      <c r="L138" s="191" t="s">
        <v>167</v>
      </c>
      <c r="M138" s="39"/>
      <c r="N138" s="196" t="s">
        <v>1</v>
      </c>
      <c r="O138" s="197" t="s">
        <v>37</v>
      </c>
      <c r="P138" s="198">
        <f>I138+J138</f>
        <v>0</v>
      </c>
      <c r="Q138" s="198">
        <f>ROUND(I138*H138,2)</f>
        <v>0</v>
      </c>
      <c r="R138" s="198">
        <f>ROUND(J138*H138,2)</f>
        <v>0</v>
      </c>
      <c r="S138" s="71"/>
      <c r="T138" s="199">
        <f>S138*H138</f>
        <v>0</v>
      </c>
      <c r="U138" s="199">
        <v>0</v>
      </c>
      <c r="V138" s="199">
        <f>U138*H138</f>
        <v>0</v>
      </c>
      <c r="W138" s="199">
        <v>0</v>
      </c>
      <c r="X138" s="200">
        <f>W138*H138</f>
        <v>0</v>
      </c>
      <c r="Y138" s="34"/>
      <c r="Z138" s="34"/>
      <c r="AA138" s="34"/>
      <c r="AB138" s="34"/>
      <c r="AC138" s="34"/>
      <c r="AD138" s="34"/>
      <c r="AE138" s="34"/>
      <c r="AR138" s="201" t="s">
        <v>388</v>
      </c>
      <c r="AT138" s="201" t="s">
        <v>163</v>
      </c>
      <c r="AU138" s="201" t="s">
        <v>84</v>
      </c>
      <c r="AY138" s="17" t="s">
        <v>160</v>
      </c>
      <c r="BE138" s="202">
        <f>IF(O138="základní",K138,0)</f>
        <v>0</v>
      </c>
      <c r="BF138" s="202">
        <f>IF(O138="snížená",K138,0)</f>
        <v>0</v>
      </c>
      <c r="BG138" s="202">
        <f>IF(O138="zákl. přenesená",K138,0)</f>
        <v>0</v>
      </c>
      <c r="BH138" s="202">
        <f>IF(O138="sníž. přenesená",K138,0)</f>
        <v>0</v>
      </c>
      <c r="BI138" s="202">
        <f>IF(O138="nulová",K138,0)</f>
        <v>0</v>
      </c>
      <c r="BJ138" s="17" t="s">
        <v>82</v>
      </c>
      <c r="BK138" s="202">
        <f>ROUND(P138*H138,2)</f>
        <v>0</v>
      </c>
      <c r="BL138" s="17" t="s">
        <v>388</v>
      </c>
      <c r="BM138" s="201" t="s">
        <v>683</v>
      </c>
    </row>
    <row r="139" spans="1:65" s="2" customFormat="1" ht="39">
      <c r="A139" s="34"/>
      <c r="B139" s="35"/>
      <c r="C139" s="36"/>
      <c r="D139" s="203" t="s">
        <v>170</v>
      </c>
      <c r="E139" s="36"/>
      <c r="F139" s="204" t="s">
        <v>684</v>
      </c>
      <c r="G139" s="36"/>
      <c r="H139" s="36"/>
      <c r="I139" s="205"/>
      <c r="J139" s="205"/>
      <c r="K139" s="36"/>
      <c r="L139" s="36"/>
      <c r="M139" s="39"/>
      <c r="N139" s="206"/>
      <c r="O139" s="207"/>
      <c r="P139" s="71"/>
      <c r="Q139" s="71"/>
      <c r="R139" s="71"/>
      <c r="S139" s="71"/>
      <c r="T139" s="71"/>
      <c r="U139" s="71"/>
      <c r="V139" s="71"/>
      <c r="W139" s="71"/>
      <c r="X139" s="72"/>
      <c r="Y139" s="34"/>
      <c r="Z139" s="34"/>
      <c r="AA139" s="34"/>
      <c r="AB139" s="34"/>
      <c r="AC139" s="34"/>
      <c r="AD139" s="34"/>
      <c r="AE139" s="34"/>
      <c r="AT139" s="17" t="s">
        <v>170</v>
      </c>
      <c r="AU139" s="17" t="s">
        <v>84</v>
      </c>
    </row>
    <row r="140" spans="1:65" s="2" customFormat="1" ht="33" customHeight="1">
      <c r="A140" s="34"/>
      <c r="B140" s="35"/>
      <c r="C140" s="189" t="s">
        <v>236</v>
      </c>
      <c r="D140" s="189" t="s">
        <v>163</v>
      </c>
      <c r="E140" s="190" t="s">
        <v>685</v>
      </c>
      <c r="F140" s="191" t="s">
        <v>686</v>
      </c>
      <c r="G140" s="192" t="s">
        <v>263</v>
      </c>
      <c r="H140" s="193">
        <v>14</v>
      </c>
      <c r="I140" s="194"/>
      <c r="J140" s="194"/>
      <c r="K140" s="195">
        <f>ROUND(P140*H140,2)</f>
        <v>0</v>
      </c>
      <c r="L140" s="191" t="s">
        <v>167</v>
      </c>
      <c r="M140" s="39"/>
      <c r="N140" s="196" t="s">
        <v>1</v>
      </c>
      <c r="O140" s="197" t="s">
        <v>37</v>
      </c>
      <c r="P140" s="198">
        <f>I140+J140</f>
        <v>0</v>
      </c>
      <c r="Q140" s="198">
        <f>ROUND(I140*H140,2)</f>
        <v>0</v>
      </c>
      <c r="R140" s="198">
        <f>ROUND(J140*H140,2)</f>
        <v>0</v>
      </c>
      <c r="S140" s="71"/>
      <c r="T140" s="199">
        <f>S140*H140</f>
        <v>0</v>
      </c>
      <c r="U140" s="199">
        <v>0</v>
      </c>
      <c r="V140" s="199">
        <f>U140*H140</f>
        <v>0</v>
      </c>
      <c r="W140" s="199">
        <v>0</v>
      </c>
      <c r="X140" s="200">
        <f>W140*H140</f>
        <v>0</v>
      </c>
      <c r="Y140" s="34"/>
      <c r="Z140" s="34"/>
      <c r="AA140" s="34"/>
      <c r="AB140" s="34"/>
      <c r="AC140" s="34"/>
      <c r="AD140" s="34"/>
      <c r="AE140" s="34"/>
      <c r="AR140" s="201" t="s">
        <v>388</v>
      </c>
      <c r="AT140" s="201" t="s">
        <v>163</v>
      </c>
      <c r="AU140" s="201" t="s">
        <v>84</v>
      </c>
      <c r="AY140" s="17" t="s">
        <v>160</v>
      </c>
      <c r="BE140" s="202">
        <f>IF(O140="základní",K140,0)</f>
        <v>0</v>
      </c>
      <c r="BF140" s="202">
        <f>IF(O140="snížená",K140,0)</f>
        <v>0</v>
      </c>
      <c r="BG140" s="202">
        <f>IF(O140="zákl. přenesená",K140,0)</f>
        <v>0</v>
      </c>
      <c r="BH140" s="202">
        <f>IF(O140="sníž. přenesená",K140,0)</f>
        <v>0</v>
      </c>
      <c r="BI140" s="202">
        <f>IF(O140="nulová",K140,0)</f>
        <v>0</v>
      </c>
      <c r="BJ140" s="17" t="s">
        <v>82</v>
      </c>
      <c r="BK140" s="202">
        <f>ROUND(P140*H140,2)</f>
        <v>0</v>
      </c>
      <c r="BL140" s="17" t="s">
        <v>388</v>
      </c>
      <c r="BM140" s="201" t="s">
        <v>687</v>
      </c>
    </row>
    <row r="141" spans="1:65" s="2" customFormat="1" ht="48.75">
      <c r="A141" s="34"/>
      <c r="B141" s="35"/>
      <c r="C141" s="36"/>
      <c r="D141" s="203" t="s">
        <v>170</v>
      </c>
      <c r="E141" s="36"/>
      <c r="F141" s="204" t="s">
        <v>688</v>
      </c>
      <c r="G141" s="36"/>
      <c r="H141" s="36"/>
      <c r="I141" s="205"/>
      <c r="J141" s="205"/>
      <c r="K141" s="36"/>
      <c r="L141" s="36"/>
      <c r="M141" s="39"/>
      <c r="N141" s="206"/>
      <c r="O141" s="207"/>
      <c r="P141" s="71"/>
      <c r="Q141" s="71"/>
      <c r="R141" s="71"/>
      <c r="S141" s="71"/>
      <c r="T141" s="71"/>
      <c r="U141" s="71"/>
      <c r="V141" s="71"/>
      <c r="W141" s="71"/>
      <c r="X141" s="72"/>
      <c r="Y141" s="34"/>
      <c r="Z141" s="34"/>
      <c r="AA141" s="34"/>
      <c r="AB141" s="34"/>
      <c r="AC141" s="34"/>
      <c r="AD141" s="34"/>
      <c r="AE141" s="34"/>
      <c r="AT141" s="17" t="s">
        <v>170</v>
      </c>
      <c r="AU141" s="17" t="s">
        <v>84</v>
      </c>
    </row>
    <row r="142" spans="1:65" s="2" customFormat="1" ht="24.2" customHeight="1">
      <c r="A142" s="34"/>
      <c r="B142" s="35"/>
      <c r="C142" s="189" t="s">
        <v>243</v>
      </c>
      <c r="D142" s="189" t="s">
        <v>163</v>
      </c>
      <c r="E142" s="190" t="s">
        <v>692</v>
      </c>
      <c r="F142" s="191" t="s">
        <v>693</v>
      </c>
      <c r="G142" s="192" t="s">
        <v>263</v>
      </c>
      <c r="H142" s="193">
        <v>15</v>
      </c>
      <c r="I142" s="194"/>
      <c r="J142" s="194"/>
      <c r="K142" s="195">
        <f>ROUND(P142*H142,2)</f>
        <v>0</v>
      </c>
      <c r="L142" s="191" t="s">
        <v>167</v>
      </c>
      <c r="M142" s="39"/>
      <c r="N142" s="196" t="s">
        <v>1</v>
      </c>
      <c r="O142" s="197" t="s">
        <v>37</v>
      </c>
      <c r="P142" s="198">
        <f>I142+J142</f>
        <v>0</v>
      </c>
      <c r="Q142" s="198">
        <f>ROUND(I142*H142,2)</f>
        <v>0</v>
      </c>
      <c r="R142" s="198">
        <f>ROUND(J142*H142,2)</f>
        <v>0</v>
      </c>
      <c r="S142" s="71"/>
      <c r="T142" s="199">
        <f>S142*H142</f>
        <v>0</v>
      </c>
      <c r="U142" s="199">
        <v>0</v>
      </c>
      <c r="V142" s="199">
        <f>U142*H142</f>
        <v>0</v>
      </c>
      <c r="W142" s="199">
        <v>0</v>
      </c>
      <c r="X142" s="200">
        <f>W142*H142</f>
        <v>0</v>
      </c>
      <c r="Y142" s="34"/>
      <c r="Z142" s="34"/>
      <c r="AA142" s="34"/>
      <c r="AB142" s="34"/>
      <c r="AC142" s="34"/>
      <c r="AD142" s="34"/>
      <c r="AE142" s="34"/>
      <c r="AR142" s="201" t="s">
        <v>388</v>
      </c>
      <c r="AT142" s="201" t="s">
        <v>163</v>
      </c>
      <c r="AU142" s="201" t="s">
        <v>84</v>
      </c>
      <c r="AY142" s="17" t="s">
        <v>160</v>
      </c>
      <c r="BE142" s="202">
        <f>IF(O142="základní",K142,0)</f>
        <v>0</v>
      </c>
      <c r="BF142" s="202">
        <f>IF(O142="snížená",K142,0)</f>
        <v>0</v>
      </c>
      <c r="BG142" s="202">
        <f>IF(O142="zákl. přenesená",K142,0)</f>
        <v>0</v>
      </c>
      <c r="BH142" s="202">
        <f>IF(O142="sníž. přenesená",K142,0)</f>
        <v>0</v>
      </c>
      <c r="BI142" s="202">
        <f>IF(O142="nulová",K142,0)</f>
        <v>0</v>
      </c>
      <c r="BJ142" s="17" t="s">
        <v>82</v>
      </c>
      <c r="BK142" s="202">
        <f>ROUND(P142*H142,2)</f>
        <v>0</v>
      </c>
      <c r="BL142" s="17" t="s">
        <v>388</v>
      </c>
      <c r="BM142" s="201" t="s">
        <v>694</v>
      </c>
    </row>
    <row r="143" spans="1:65" s="2" customFormat="1" ht="19.5">
      <c r="A143" s="34"/>
      <c r="B143" s="35"/>
      <c r="C143" s="36"/>
      <c r="D143" s="203" t="s">
        <v>170</v>
      </c>
      <c r="E143" s="36"/>
      <c r="F143" s="204" t="s">
        <v>695</v>
      </c>
      <c r="G143" s="36"/>
      <c r="H143" s="36"/>
      <c r="I143" s="205"/>
      <c r="J143" s="205"/>
      <c r="K143" s="36"/>
      <c r="L143" s="36"/>
      <c r="M143" s="39"/>
      <c r="N143" s="206"/>
      <c r="O143" s="207"/>
      <c r="P143" s="71"/>
      <c r="Q143" s="71"/>
      <c r="R143" s="71"/>
      <c r="S143" s="71"/>
      <c r="T143" s="71"/>
      <c r="U143" s="71"/>
      <c r="V143" s="71"/>
      <c r="W143" s="71"/>
      <c r="X143" s="72"/>
      <c r="Y143" s="34"/>
      <c r="Z143" s="34"/>
      <c r="AA143" s="34"/>
      <c r="AB143" s="34"/>
      <c r="AC143" s="34"/>
      <c r="AD143" s="34"/>
      <c r="AE143" s="34"/>
      <c r="AT143" s="17" t="s">
        <v>170</v>
      </c>
      <c r="AU143" s="17" t="s">
        <v>84</v>
      </c>
    </row>
    <row r="144" spans="1:65" s="2" customFormat="1" ht="36">
      <c r="A144" s="34"/>
      <c r="B144" s="35"/>
      <c r="C144" s="189" t="s">
        <v>249</v>
      </c>
      <c r="D144" s="189" t="s">
        <v>163</v>
      </c>
      <c r="E144" s="190" t="s">
        <v>696</v>
      </c>
      <c r="F144" s="191" t="s">
        <v>697</v>
      </c>
      <c r="G144" s="192" t="s">
        <v>176</v>
      </c>
      <c r="H144" s="193">
        <v>2</v>
      </c>
      <c r="I144" s="194"/>
      <c r="J144" s="194"/>
      <c r="K144" s="195">
        <f>ROUND(P144*H144,2)</f>
        <v>0</v>
      </c>
      <c r="L144" s="191" t="s">
        <v>167</v>
      </c>
      <c r="M144" s="39"/>
      <c r="N144" s="196" t="s">
        <v>1</v>
      </c>
      <c r="O144" s="197" t="s">
        <v>37</v>
      </c>
      <c r="P144" s="198">
        <f>I144+J144</f>
        <v>0</v>
      </c>
      <c r="Q144" s="198">
        <f>ROUND(I144*H144,2)</f>
        <v>0</v>
      </c>
      <c r="R144" s="198">
        <f>ROUND(J144*H144,2)</f>
        <v>0</v>
      </c>
      <c r="S144" s="71"/>
      <c r="T144" s="199">
        <f>S144*H144</f>
        <v>0</v>
      </c>
      <c r="U144" s="199">
        <v>0</v>
      </c>
      <c r="V144" s="199">
        <f>U144*H144</f>
        <v>0</v>
      </c>
      <c r="W144" s="199">
        <v>0</v>
      </c>
      <c r="X144" s="200">
        <f>W144*H144</f>
        <v>0</v>
      </c>
      <c r="Y144" s="34"/>
      <c r="Z144" s="34"/>
      <c r="AA144" s="34"/>
      <c r="AB144" s="34"/>
      <c r="AC144" s="34"/>
      <c r="AD144" s="34"/>
      <c r="AE144" s="34"/>
      <c r="AR144" s="201" t="s">
        <v>388</v>
      </c>
      <c r="AT144" s="201" t="s">
        <v>163</v>
      </c>
      <c r="AU144" s="201" t="s">
        <v>84</v>
      </c>
      <c r="AY144" s="17" t="s">
        <v>160</v>
      </c>
      <c r="BE144" s="202">
        <f>IF(O144="základní",K144,0)</f>
        <v>0</v>
      </c>
      <c r="BF144" s="202">
        <f>IF(O144="snížená",K144,0)</f>
        <v>0</v>
      </c>
      <c r="BG144" s="202">
        <f>IF(O144="zákl. přenesená",K144,0)</f>
        <v>0</v>
      </c>
      <c r="BH144" s="202">
        <f>IF(O144="sníž. přenesená",K144,0)</f>
        <v>0</v>
      </c>
      <c r="BI144" s="202">
        <f>IF(O144="nulová",K144,0)</f>
        <v>0</v>
      </c>
      <c r="BJ144" s="17" t="s">
        <v>82</v>
      </c>
      <c r="BK144" s="202">
        <f>ROUND(P144*H144,2)</f>
        <v>0</v>
      </c>
      <c r="BL144" s="17" t="s">
        <v>388</v>
      </c>
      <c r="BM144" s="201" t="s">
        <v>698</v>
      </c>
    </row>
    <row r="145" spans="1:65" s="2" customFormat="1" ht="48.75">
      <c r="A145" s="34"/>
      <c r="B145" s="35"/>
      <c r="C145" s="36"/>
      <c r="D145" s="203" t="s">
        <v>170</v>
      </c>
      <c r="E145" s="36"/>
      <c r="F145" s="204" t="s">
        <v>699</v>
      </c>
      <c r="G145" s="36"/>
      <c r="H145" s="36"/>
      <c r="I145" s="205"/>
      <c r="J145" s="205"/>
      <c r="K145" s="36"/>
      <c r="L145" s="36"/>
      <c r="M145" s="39"/>
      <c r="N145" s="206"/>
      <c r="O145" s="207"/>
      <c r="P145" s="71"/>
      <c r="Q145" s="71"/>
      <c r="R145" s="71"/>
      <c r="S145" s="71"/>
      <c r="T145" s="71"/>
      <c r="U145" s="71"/>
      <c r="V145" s="71"/>
      <c r="W145" s="71"/>
      <c r="X145" s="72"/>
      <c r="Y145" s="34"/>
      <c r="Z145" s="34"/>
      <c r="AA145" s="34"/>
      <c r="AB145" s="34"/>
      <c r="AC145" s="34"/>
      <c r="AD145" s="34"/>
      <c r="AE145" s="34"/>
      <c r="AT145" s="17" t="s">
        <v>170</v>
      </c>
      <c r="AU145" s="17" t="s">
        <v>84</v>
      </c>
    </row>
    <row r="146" spans="1:65" s="2" customFormat="1" ht="24">
      <c r="A146" s="34"/>
      <c r="B146" s="35"/>
      <c r="C146" s="189" t="s">
        <v>254</v>
      </c>
      <c r="D146" s="189" t="s">
        <v>163</v>
      </c>
      <c r="E146" s="190" t="s">
        <v>705</v>
      </c>
      <c r="F146" s="191" t="s">
        <v>706</v>
      </c>
      <c r="G146" s="192" t="s">
        <v>176</v>
      </c>
      <c r="H146" s="193">
        <v>1</v>
      </c>
      <c r="I146" s="194"/>
      <c r="J146" s="194"/>
      <c r="K146" s="195">
        <f>ROUND(P146*H146,2)</f>
        <v>0</v>
      </c>
      <c r="L146" s="191" t="s">
        <v>167</v>
      </c>
      <c r="M146" s="39"/>
      <c r="N146" s="196" t="s">
        <v>1</v>
      </c>
      <c r="O146" s="197" t="s">
        <v>37</v>
      </c>
      <c r="P146" s="198">
        <f>I146+J146</f>
        <v>0</v>
      </c>
      <c r="Q146" s="198">
        <f>ROUND(I146*H146,2)</f>
        <v>0</v>
      </c>
      <c r="R146" s="198">
        <f>ROUND(J146*H146,2)</f>
        <v>0</v>
      </c>
      <c r="S146" s="71"/>
      <c r="T146" s="199">
        <f>S146*H146</f>
        <v>0</v>
      </c>
      <c r="U146" s="199">
        <v>0</v>
      </c>
      <c r="V146" s="199">
        <f>U146*H146</f>
        <v>0</v>
      </c>
      <c r="W146" s="199">
        <v>0</v>
      </c>
      <c r="X146" s="200">
        <f>W146*H146</f>
        <v>0</v>
      </c>
      <c r="Y146" s="34"/>
      <c r="Z146" s="34"/>
      <c r="AA146" s="34"/>
      <c r="AB146" s="34"/>
      <c r="AC146" s="34"/>
      <c r="AD146" s="34"/>
      <c r="AE146" s="34"/>
      <c r="AR146" s="201" t="s">
        <v>388</v>
      </c>
      <c r="AT146" s="201" t="s">
        <v>163</v>
      </c>
      <c r="AU146" s="201" t="s">
        <v>84</v>
      </c>
      <c r="AY146" s="17" t="s">
        <v>160</v>
      </c>
      <c r="BE146" s="202">
        <f>IF(O146="základní",K146,0)</f>
        <v>0</v>
      </c>
      <c r="BF146" s="202">
        <f>IF(O146="snížená",K146,0)</f>
        <v>0</v>
      </c>
      <c r="BG146" s="202">
        <f>IF(O146="zákl. přenesená",K146,0)</f>
        <v>0</v>
      </c>
      <c r="BH146" s="202">
        <f>IF(O146="sníž. přenesená",K146,0)</f>
        <v>0</v>
      </c>
      <c r="BI146" s="202">
        <f>IF(O146="nulová",K146,0)</f>
        <v>0</v>
      </c>
      <c r="BJ146" s="17" t="s">
        <v>82</v>
      </c>
      <c r="BK146" s="202">
        <f>ROUND(P146*H146,2)</f>
        <v>0</v>
      </c>
      <c r="BL146" s="17" t="s">
        <v>388</v>
      </c>
      <c r="BM146" s="201" t="s">
        <v>707</v>
      </c>
    </row>
    <row r="147" spans="1:65" s="2" customFormat="1" ht="39">
      <c r="A147" s="34"/>
      <c r="B147" s="35"/>
      <c r="C147" s="36"/>
      <c r="D147" s="203" t="s">
        <v>170</v>
      </c>
      <c r="E147" s="36"/>
      <c r="F147" s="204" t="s">
        <v>708</v>
      </c>
      <c r="G147" s="36"/>
      <c r="H147" s="36"/>
      <c r="I147" s="205"/>
      <c r="J147" s="205"/>
      <c r="K147" s="36"/>
      <c r="L147" s="36"/>
      <c r="M147" s="39"/>
      <c r="N147" s="206"/>
      <c r="O147" s="207"/>
      <c r="P147" s="71"/>
      <c r="Q147" s="71"/>
      <c r="R147" s="71"/>
      <c r="S147" s="71"/>
      <c r="T147" s="71"/>
      <c r="U147" s="71"/>
      <c r="V147" s="71"/>
      <c r="W147" s="71"/>
      <c r="X147" s="72"/>
      <c r="Y147" s="34"/>
      <c r="Z147" s="34"/>
      <c r="AA147" s="34"/>
      <c r="AB147" s="34"/>
      <c r="AC147" s="34"/>
      <c r="AD147" s="34"/>
      <c r="AE147" s="34"/>
      <c r="AT147" s="17" t="s">
        <v>170</v>
      </c>
      <c r="AU147" s="17" t="s">
        <v>84</v>
      </c>
    </row>
    <row r="148" spans="1:65" s="2" customFormat="1" ht="24.2" customHeight="1">
      <c r="A148" s="34"/>
      <c r="B148" s="35"/>
      <c r="C148" s="189" t="s">
        <v>260</v>
      </c>
      <c r="D148" s="189" t="s">
        <v>163</v>
      </c>
      <c r="E148" s="190" t="s">
        <v>709</v>
      </c>
      <c r="F148" s="191" t="s">
        <v>710</v>
      </c>
      <c r="G148" s="192" t="s">
        <v>176</v>
      </c>
      <c r="H148" s="193">
        <v>8</v>
      </c>
      <c r="I148" s="194"/>
      <c r="J148" s="194"/>
      <c r="K148" s="195">
        <f>ROUND(P148*H148,2)</f>
        <v>0</v>
      </c>
      <c r="L148" s="191" t="s">
        <v>167</v>
      </c>
      <c r="M148" s="39"/>
      <c r="N148" s="196" t="s">
        <v>1</v>
      </c>
      <c r="O148" s="197" t="s">
        <v>37</v>
      </c>
      <c r="P148" s="198">
        <f>I148+J148</f>
        <v>0</v>
      </c>
      <c r="Q148" s="198">
        <f>ROUND(I148*H148,2)</f>
        <v>0</v>
      </c>
      <c r="R148" s="198">
        <f>ROUND(J148*H148,2)</f>
        <v>0</v>
      </c>
      <c r="S148" s="71"/>
      <c r="T148" s="199">
        <f>S148*H148</f>
        <v>0</v>
      </c>
      <c r="U148" s="199">
        <v>0</v>
      </c>
      <c r="V148" s="199">
        <f>U148*H148</f>
        <v>0</v>
      </c>
      <c r="W148" s="199">
        <v>0</v>
      </c>
      <c r="X148" s="200">
        <f>W148*H148</f>
        <v>0</v>
      </c>
      <c r="Y148" s="34"/>
      <c r="Z148" s="34"/>
      <c r="AA148" s="34"/>
      <c r="AB148" s="34"/>
      <c r="AC148" s="34"/>
      <c r="AD148" s="34"/>
      <c r="AE148" s="34"/>
      <c r="AR148" s="201" t="s">
        <v>388</v>
      </c>
      <c r="AT148" s="201" t="s">
        <v>163</v>
      </c>
      <c r="AU148" s="201" t="s">
        <v>84</v>
      </c>
      <c r="AY148" s="17" t="s">
        <v>160</v>
      </c>
      <c r="BE148" s="202">
        <f>IF(O148="základní",K148,0)</f>
        <v>0</v>
      </c>
      <c r="BF148" s="202">
        <f>IF(O148="snížená",K148,0)</f>
        <v>0</v>
      </c>
      <c r="BG148" s="202">
        <f>IF(O148="zákl. přenesená",K148,0)</f>
        <v>0</v>
      </c>
      <c r="BH148" s="202">
        <f>IF(O148="sníž. přenesená",K148,0)</f>
        <v>0</v>
      </c>
      <c r="BI148" s="202">
        <f>IF(O148="nulová",K148,0)</f>
        <v>0</v>
      </c>
      <c r="BJ148" s="17" t="s">
        <v>82</v>
      </c>
      <c r="BK148" s="202">
        <f>ROUND(P148*H148,2)</f>
        <v>0</v>
      </c>
      <c r="BL148" s="17" t="s">
        <v>388</v>
      </c>
      <c r="BM148" s="201" t="s">
        <v>711</v>
      </c>
    </row>
    <row r="149" spans="1:65" s="2" customFormat="1" ht="29.25">
      <c r="A149" s="34"/>
      <c r="B149" s="35"/>
      <c r="C149" s="36"/>
      <c r="D149" s="203" t="s">
        <v>170</v>
      </c>
      <c r="E149" s="36"/>
      <c r="F149" s="204" t="s">
        <v>712</v>
      </c>
      <c r="G149" s="36"/>
      <c r="H149" s="36"/>
      <c r="I149" s="205"/>
      <c r="J149" s="205"/>
      <c r="K149" s="36"/>
      <c r="L149" s="36"/>
      <c r="M149" s="39"/>
      <c r="N149" s="206"/>
      <c r="O149" s="207"/>
      <c r="P149" s="71"/>
      <c r="Q149" s="71"/>
      <c r="R149" s="71"/>
      <c r="S149" s="71"/>
      <c r="T149" s="71"/>
      <c r="U149" s="71"/>
      <c r="V149" s="71"/>
      <c r="W149" s="71"/>
      <c r="X149" s="72"/>
      <c r="Y149" s="34"/>
      <c r="Z149" s="34"/>
      <c r="AA149" s="34"/>
      <c r="AB149" s="34"/>
      <c r="AC149" s="34"/>
      <c r="AD149" s="34"/>
      <c r="AE149" s="34"/>
      <c r="AT149" s="17" t="s">
        <v>170</v>
      </c>
      <c r="AU149" s="17" t="s">
        <v>84</v>
      </c>
    </row>
    <row r="150" spans="1:65" s="2" customFormat="1" ht="24.2" customHeight="1">
      <c r="A150" s="34"/>
      <c r="B150" s="35"/>
      <c r="C150" s="189" t="s">
        <v>268</v>
      </c>
      <c r="D150" s="189" t="s">
        <v>163</v>
      </c>
      <c r="E150" s="190" t="s">
        <v>713</v>
      </c>
      <c r="F150" s="191" t="s">
        <v>714</v>
      </c>
      <c r="G150" s="192" t="s">
        <v>176</v>
      </c>
      <c r="H150" s="193">
        <v>1</v>
      </c>
      <c r="I150" s="194"/>
      <c r="J150" s="194"/>
      <c r="K150" s="195">
        <f>ROUND(P150*H150,2)</f>
        <v>0</v>
      </c>
      <c r="L150" s="191" t="s">
        <v>167</v>
      </c>
      <c r="M150" s="39"/>
      <c r="N150" s="196" t="s">
        <v>1</v>
      </c>
      <c r="O150" s="197" t="s">
        <v>37</v>
      </c>
      <c r="P150" s="198">
        <f>I150+J150</f>
        <v>0</v>
      </c>
      <c r="Q150" s="198">
        <f>ROUND(I150*H150,2)</f>
        <v>0</v>
      </c>
      <c r="R150" s="198">
        <f>ROUND(J150*H150,2)</f>
        <v>0</v>
      </c>
      <c r="S150" s="71"/>
      <c r="T150" s="199">
        <f>S150*H150</f>
        <v>0</v>
      </c>
      <c r="U150" s="199">
        <v>0</v>
      </c>
      <c r="V150" s="199">
        <f>U150*H150</f>
        <v>0</v>
      </c>
      <c r="W150" s="199">
        <v>0</v>
      </c>
      <c r="X150" s="200">
        <f>W150*H150</f>
        <v>0</v>
      </c>
      <c r="Y150" s="34"/>
      <c r="Z150" s="34"/>
      <c r="AA150" s="34"/>
      <c r="AB150" s="34"/>
      <c r="AC150" s="34"/>
      <c r="AD150" s="34"/>
      <c r="AE150" s="34"/>
      <c r="AR150" s="201" t="s">
        <v>388</v>
      </c>
      <c r="AT150" s="201" t="s">
        <v>163</v>
      </c>
      <c r="AU150" s="201" t="s">
        <v>84</v>
      </c>
      <c r="AY150" s="17" t="s">
        <v>160</v>
      </c>
      <c r="BE150" s="202">
        <f>IF(O150="základní",K150,0)</f>
        <v>0</v>
      </c>
      <c r="BF150" s="202">
        <f>IF(O150="snížená",K150,0)</f>
        <v>0</v>
      </c>
      <c r="BG150" s="202">
        <f>IF(O150="zákl. přenesená",K150,0)</f>
        <v>0</v>
      </c>
      <c r="BH150" s="202">
        <f>IF(O150="sníž. přenesená",K150,0)</f>
        <v>0</v>
      </c>
      <c r="BI150" s="202">
        <f>IF(O150="nulová",K150,0)</f>
        <v>0</v>
      </c>
      <c r="BJ150" s="17" t="s">
        <v>82</v>
      </c>
      <c r="BK150" s="202">
        <f>ROUND(P150*H150,2)</f>
        <v>0</v>
      </c>
      <c r="BL150" s="17" t="s">
        <v>388</v>
      </c>
      <c r="BM150" s="201" t="s">
        <v>715</v>
      </c>
    </row>
    <row r="151" spans="1:65" s="2" customFormat="1" ht="19.5">
      <c r="A151" s="34"/>
      <c r="B151" s="35"/>
      <c r="C151" s="36"/>
      <c r="D151" s="203" t="s">
        <v>170</v>
      </c>
      <c r="E151" s="36"/>
      <c r="F151" s="204" t="s">
        <v>716</v>
      </c>
      <c r="G151" s="36"/>
      <c r="H151" s="36"/>
      <c r="I151" s="205"/>
      <c r="J151" s="205"/>
      <c r="K151" s="36"/>
      <c r="L151" s="36"/>
      <c r="M151" s="39"/>
      <c r="N151" s="206"/>
      <c r="O151" s="207"/>
      <c r="P151" s="71"/>
      <c r="Q151" s="71"/>
      <c r="R151" s="71"/>
      <c r="S151" s="71"/>
      <c r="T151" s="71"/>
      <c r="U151" s="71"/>
      <c r="V151" s="71"/>
      <c r="W151" s="71"/>
      <c r="X151" s="72"/>
      <c r="Y151" s="34"/>
      <c r="Z151" s="34"/>
      <c r="AA151" s="34"/>
      <c r="AB151" s="34"/>
      <c r="AC151" s="34"/>
      <c r="AD151" s="34"/>
      <c r="AE151" s="34"/>
      <c r="AT151" s="17" t="s">
        <v>170</v>
      </c>
      <c r="AU151" s="17" t="s">
        <v>84</v>
      </c>
    </row>
    <row r="152" spans="1:65" s="2" customFormat="1" ht="24">
      <c r="A152" s="34"/>
      <c r="B152" s="35"/>
      <c r="C152" s="189" t="s">
        <v>9</v>
      </c>
      <c r="D152" s="189" t="s">
        <v>163</v>
      </c>
      <c r="E152" s="190" t="s">
        <v>717</v>
      </c>
      <c r="F152" s="191" t="s">
        <v>718</v>
      </c>
      <c r="G152" s="192" t="s">
        <v>176</v>
      </c>
      <c r="H152" s="193">
        <v>8</v>
      </c>
      <c r="I152" s="194"/>
      <c r="J152" s="194"/>
      <c r="K152" s="195">
        <f>ROUND(P152*H152,2)</f>
        <v>0</v>
      </c>
      <c r="L152" s="191" t="s">
        <v>167</v>
      </c>
      <c r="M152" s="39"/>
      <c r="N152" s="196" t="s">
        <v>1</v>
      </c>
      <c r="O152" s="197" t="s">
        <v>37</v>
      </c>
      <c r="P152" s="198">
        <f>I152+J152</f>
        <v>0</v>
      </c>
      <c r="Q152" s="198">
        <f>ROUND(I152*H152,2)</f>
        <v>0</v>
      </c>
      <c r="R152" s="198">
        <f>ROUND(J152*H152,2)</f>
        <v>0</v>
      </c>
      <c r="S152" s="71"/>
      <c r="T152" s="199">
        <f>S152*H152</f>
        <v>0</v>
      </c>
      <c r="U152" s="199">
        <v>0</v>
      </c>
      <c r="V152" s="199">
        <f>U152*H152</f>
        <v>0</v>
      </c>
      <c r="W152" s="199">
        <v>0</v>
      </c>
      <c r="X152" s="200">
        <f>W152*H152</f>
        <v>0</v>
      </c>
      <c r="Y152" s="34"/>
      <c r="Z152" s="34"/>
      <c r="AA152" s="34"/>
      <c r="AB152" s="34"/>
      <c r="AC152" s="34"/>
      <c r="AD152" s="34"/>
      <c r="AE152" s="34"/>
      <c r="AR152" s="201" t="s">
        <v>388</v>
      </c>
      <c r="AT152" s="201" t="s">
        <v>163</v>
      </c>
      <c r="AU152" s="201" t="s">
        <v>84</v>
      </c>
      <c r="AY152" s="17" t="s">
        <v>160</v>
      </c>
      <c r="BE152" s="202">
        <f>IF(O152="základní",K152,0)</f>
        <v>0</v>
      </c>
      <c r="BF152" s="202">
        <f>IF(O152="snížená",K152,0)</f>
        <v>0</v>
      </c>
      <c r="BG152" s="202">
        <f>IF(O152="zákl. přenesená",K152,0)</f>
        <v>0</v>
      </c>
      <c r="BH152" s="202">
        <f>IF(O152="sníž. přenesená",K152,0)</f>
        <v>0</v>
      </c>
      <c r="BI152" s="202">
        <f>IF(O152="nulová",K152,0)</f>
        <v>0</v>
      </c>
      <c r="BJ152" s="17" t="s">
        <v>82</v>
      </c>
      <c r="BK152" s="202">
        <f>ROUND(P152*H152,2)</f>
        <v>0</v>
      </c>
      <c r="BL152" s="17" t="s">
        <v>388</v>
      </c>
      <c r="BM152" s="201" t="s">
        <v>719</v>
      </c>
    </row>
    <row r="153" spans="1:65" s="2" customFormat="1" ht="19.5">
      <c r="A153" s="34"/>
      <c r="B153" s="35"/>
      <c r="C153" s="36"/>
      <c r="D153" s="203" t="s">
        <v>170</v>
      </c>
      <c r="E153" s="36"/>
      <c r="F153" s="204" t="s">
        <v>718</v>
      </c>
      <c r="G153" s="36"/>
      <c r="H153" s="36"/>
      <c r="I153" s="205"/>
      <c r="J153" s="205"/>
      <c r="K153" s="36"/>
      <c r="L153" s="36"/>
      <c r="M153" s="39"/>
      <c r="N153" s="206"/>
      <c r="O153" s="207"/>
      <c r="P153" s="71"/>
      <c r="Q153" s="71"/>
      <c r="R153" s="71"/>
      <c r="S153" s="71"/>
      <c r="T153" s="71"/>
      <c r="U153" s="71"/>
      <c r="V153" s="71"/>
      <c r="W153" s="71"/>
      <c r="X153" s="72"/>
      <c r="Y153" s="34"/>
      <c r="Z153" s="34"/>
      <c r="AA153" s="34"/>
      <c r="AB153" s="34"/>
      <c r="AC153" s="34"/>
      <c r="AD153" s="34"/>
      <c r="AE153" s="34"/>
      <c r="AT153" s="17" t="s">
        <v>170</v>
      </c>
      <c r="AU153" s="17" t="s">
        <v>84</v>
      </c>
    </row>
    <row r="154" spans="1:65" s="2" customFormat="1" ht="24.2" customHeight="1">
      <c r="A154" s="34"/>
      <c r="B154" s="35"/>
      <c r="C154" s="189" t="s">
        <v>282</v>
      </c>
      <c r="D154" s="189" t="s">
        <v>163</v>
      </c>
      <c r="E154" s="190" t="s">
        <v>720</v>
      </c>
      <c r="F154" s="191" t="s">
        <v>721</v>
      </c>
      <c r="G154" s="192" t="s">
        <v>263</v>
      </c>
      <c r="H154" s="193">
        <v>10</v>
      </c>
      <c r="I154" s="194"/>
      <c r="J154" s="194"/>
      <c r="K154" s="195">
        <f>ROUND(P154*H154,2)</f>
        <v>0</v>
      </c>
      <c r="L154" s="191" t="s">
        <v>167</v>
      </c>
      <c r="M154" s="39"/>
      <c r="N154" s="196" t="s">
        <v>1</v>
      </c>
      <c r="O154" s="197" t="s">
        <v>37</v>
      </c>
      <c r="P154" s="198">
        <f>I154+J154</f>
        <v>0</v>
      </c>
      <c r="Q154" s="198">
        <f>ROUND(I154*H154,2)</f>
        <v>0</v>
      </c>
      <c r="R154" s="198">
        <f>ROUND(J154*H154,2)</f>
        <v>0</v>
      </c>
      <c r="S154" s="71"/>
      <c r="T154" s="199">
        <f>S154*H154</f>
        <v>0</v>
      </c>
      <c r="U154" s="199">
        <v>0</v>
      </c>
      <c r="V154" s="199">
        <f>U154*H154</f>
        <v>0</v>
      </c>
      <c r="W154" s="199">
        <v>0</v>
      </c>
      <c r="X154" s="200">
        <f>W154*H154</f>
        <v>0</v>
      </c>
      <c r="Y154" s="34"/>
      <c r="Z154" s="34"/>
      <c r="AA154" s="34"/>
      <c r="AB154" s="34"/>
      <c r="AC154" s="34"/>
      <c r="AD154" s="34"/>
      <c r="AE154" s="34"/>
      <c r="AR154" s="201" t="s">
        <v>388</v>
      </c>
      <c r="AT154" s="201" t="s">
        <v>163</v>
      </c>
      <c r="AU154" s="201" t="s">
        <v>84</v>
      </c>
      <c r="AY154" s="17" t="s">
        <v>160</v>
      </c>
      <c r="BE154" s="202">
        <f>IF(O154="základní",K154,0)</f>
        <v>0</v>
      </c>
      <c r="BF154" s="202">
        <f>IF(O154="snížená",K154,0)</f>
        <v>0</v>
      </c>
      <c r="BG154" s="202">
        <f>IF(O154="zákl. přenesená",K154,0)</f>
        <v>0</v>
      </c>
      <c r="BH154" s="202">
        <f>IF(O154="sníž. přenesená",K154,0)</f>
        <v>0</v>
      </c>
      <c r="BI154" s="202">
        <f>IF(O154="nulová",K154,0)</f>
        <v>0</v>
      </c>
      <c r="BJ154" s="17" t="s">
        <v>82</v>
      </c>
      <c r="BK154" s="202">
        <f>ROUND(P154*H154,2)</f>
        <v>0</v>
      </c>
      <c r="BL154" s="17" t="s">
        <v>388</v>
      </c>
      <c r="BM154" s="201" t="s">
        <v>722</v>
      </c>
    </row>
    <row r="155" spans="1:65" s="2" customFormat="1">
      <c r="A155" s="34"/>
      <c r="B155" s="35"/>
      <c r="C155" s="36"/>
      <c r="D155" s="203" t="s">
        <v>170</v>
      </c>
      <c r="E155" s="36"/>
      <c r="F155" s="204" t="s">
        <v>721</v>
      </c>
      <c r="G155" s="36"/>
      <c r="H155" s="36"/>
      <c r="I155" s="205"/>
      <c r="J155" s="205"/>
      <c r="K155" s="36"/>
      <c r="L155" s="36"/>
      <c r="M155" s="39"/>
      <c r="N155" s="206"/>
      <c r="O155" s="207"/>
      <c r="P155" s="71"/>
      <c r="Q155" s="71"/>
      <c r="R155" s="71"/>
      <c r="S155" s="71"/>
      <c r="T155" s="71"/>
      <c r="U155" s="71"/>
      <c r="V155" s="71"/>
      <c r="W155" s="71"/>
      <c r="X155" s="72"/>
      <c r="Y155" s="34"/>
      <c r="Z155" s="34"/>
      <c r="AA155" s="34"/>
      <c r="AB155" s="34"/>
      <c r="AC155" s="34"/>
      <c r="AD155" s="34"/>
      <c r="AE155" s="34"/>
      <c r="AT155" s="17" t="s">
        <v>170</v>
      </c>
      <c r="AU155" s="17" t="s">
        <v>84</v>
      </c>
    </row>
    <row r="156" spans="1:65" s="2" customFormat="1" ht="24">
      <c r="A156" s="34"/>
      <c r="B156" s="35"/>
      <c r="C156" s="189" t="s">
        <v>291</v>
      </c>
      <c r="D156" s="189" t="s">
        <v>163</v>
      </c>
      <c r="E156" s="190" t="s">
        <v>689</v>
      </c>
      <c r="F156" s="191" t="s">
        <v>690</v>
      </c>
      <c r="G156" s="192" t="s">
        <v>176</v>
      </c>
      <c r="H156" s="193">
        <v>2</v>
      </c>
      <c r="I156" s="194"/>
      <c r="J156" s="194"/>
      <c r="K156" s="195">
        <f>ROUND(P156*H156,2)</f>
        <v>0</v>
      </c>
      <c r="L156" s="191" t="s">
        <v>167</v>
      </c>
      <c r="M156" s="39"/>
      <c r="N156" s="196" t="s">
        <v>1</v>
      </c>
      <c r="O156" s="197" t="s">
        <v>37</v>
      </c>
      <c r="P156" s="198">
        <f>I156+J156</f>
        <v>0</v>
      </c>
      <c r="Q156" s="198">
        <f>ROUND(I156*H156,2)</f>
        <v>0</v>
      </c>
      <c r="R156" s="198">
        <f>ROUND(J156*H156,2)</f>
        <v>0</v>
      </c>
      <c r="S156" s="71"/>
      <c r="T156" s="199">
        <f>S156*H156</f>
        <v>0</v>
      </c>
      <c r="U156" s="199">
        <v>0</v>
      </c>
      <c r="V156" s="199">
        <f>U156*H156</f>
        <v>0</v>
      </c>
      <c r="W156" s="199">
        <v>0</v>
      </c>
      <c r="X156" s="200">
        <f>W156*H156</f>
        <v>0</v>
      </c>
      <c r="Y156" s="34"/>
      <c r="Z156" s="34"/>
      <c r="AA156" s="34"/>
      <c r="AB156" s="34"/>
      <c r="AC156" s="34"/>
      <c r="AD156" s="34"/>
      <c r="AE156" s="34"/>
      <c r="AR156" s="201" t="s">
        <v>388</v>
      </c>
      <c r="AT156" s="201" t="s">
        <v>163</v>
      </c>
      <c r="AU156" s="201" t="s">
        <v>84</v>
      </c>
      <c r="AY156" s="17" t="s">
        <v>160</v>
      </c>
      <c r="BE156" s="202">
        <f>IF(O156="základní",K156,0)</f>
        <v>0</v>
      </c>
      <c r="BF156" s="202">
        <f>IF(O156="snížená",K156,0)</f>
        <v>0</v>
      </c>
      <c r="BG156" s="202">
        <f>IF(O156="zákl. přenesená",K156,0)</f>
        <v>0</v>
      </c>
      <c r="BH156" s="202">
        <f>IF(O156="sníž. přenesená",K156,0)</f>
        <v>0</v>
      </c>
      <c r="BI156" s="202">
        <f>IF(O156="nulová",K156,0)</f>
        <v>0</v>
      </c>
      <c r="BJ156" s="17" t="s">
        <v>82</v>
      </c>
      <c r="BK156" s="202">
        <f>ROUND(P156*H156,2)</f>
        <v>0</v>
      </c>
      <c r="BL156" s="17" t="s">
        <v>388</v>
      </c>
      <c r="BM156" s="201" t="s">
        <v>975</v>
      </c>
    </row>
    <row r="157" spans="1:65" s="2" customFormat="1" ht="19.5">
      <c r="A157" s="34"/>
      <c r="B157" s="35"/>
      <c r="C157" s="36"/>
      <c r="D157" s="203" t="s">
        <v>170</v>
      </c>
      <c r="E157" s="36"/>
      <c r="F157" s="204" t="s">
        <v>690</v>
      </c>
      <c r="G157" s="36"/>
      <c r="H157" s="36"/>
      <c r="I157" s="205"/>
      <c r="J157" s="205"/>
      <c r="K157" s="36"/>
      <c r="L157" s="36"/>
      <c r="M157" s="39"/>
      <c r="N157" s="206"/>
      <c r="O157" s="207"/>
      <c r="P157" s="71"/>
      <c r="Q157" s="71"/>
      <c r="R157" s="71"/>
      <c r="S157" s="71"/>
      <c r="T157" s="71"/>
      <c r="U157" s="71"/>
      <c r="V157" s="71"/>
      <c r="W157" s="71"/>
      <c r="X157" s="72"/>
      <c r="Y157" s="34"/>
      <c r="Z157" s="34"/>
      <c r="AA157" s="34"/>
      <c r="AB157" s="34"/>
      <c r="AC157" s="34"/>
      <c r="AD157" s="34"/>
      <c r="AE157" s="34"/>
      <c r="AT157" s="17" t="s">
        <v>170</v>
      </c>
      <c r="AU157" s="17" t="s">
        <v>84</v>
      </c>
    </row>
    <row r="158" spans="1:65" s="12" customFormat="1" ht="25.9" customHeight="1">
      <c r="B158" s="172"/>
      <c r="C158" s="173"/>
      <c r="D158" s="174" t="s">
        <v>73</v>
      </c>
      <c r="E158" s="175" t="s">
        <v>383</v>
      </c>
      <c r="F158" s="175" t="s">
        <v>384</v>
      </c>
      <c r="G158" s="173"/>
      <c r="H158" s="173"/>
      <c r="I158" s="176"/>
      <c r="J158" s="176"/>
      <c r="K158" s="177">
        <f>BK158</f>
        <v>0</v>
      </c>
      <c r="L158" s="173"/>
      <c r="M158" s="178"/>
      <c r="N158" s="179"/>
      <c r="O158" s="180"/>
      <c r="P158" s="180"/>
      <c r="Q158" s="181">
        <f>SUM(Q159:Q179)</f>
        <v>0</v>
      </c>
      <c r="R158" s="181">
        <f>SUM(R159:R179)</f>
        <v>0</v>
      </c>
      <c r="S158" s="180"/>
      <c r="T158" s="182">
        <f>SUM(T159:T179)</f>
        <v>0</v>
      </c>
      <c r="U158" s="180"/>
      <c r="V158" s="182">
        <f>SUM(V159:V179)</f>
        <v>0</v>
      </c>
      <c r="W158" s="180"/>
      <c r="X158" s="183">
        <f>SUM(X159:X179)</f>
        <v>0</v>
      </c>
      <c r="AR158" s="184" t="s">
        <v>168</v>
      </c>
      <c r="AT158" s="185" t="s">
        <v>73</v>
      </c>
      <c r="AU158" s="185" t="s">
        <v>74</v>
      </c>
      <c r="AY158" s="184" t="s">
        <v>160</v>
      </c>
      <c r="BK158" s="186">
        <f>SUM(BK159:BK179)</f>
        <v>0</v>
      </c>
    </row>
    <row r="159" spans="1:65" s="2" customFormat="1" ht="36">
      <c r="A159" s="34"/>
      <c r="B159" s="35"/>
      <c r="C159" s="189" t="s">
        <v>298</v>
      </c>
      <c r="D159" s="189" t="s">
        <v>163</v>
      </c>
      <c r="E159" s="190" t="s">
        <v>726</v>
      </c>
      <c r="F159" s="191" t="s">
        <v>727</v>
      </c>
      <c r="G159" s="192" t="s">
        <v>176</v>
      </c>
      <c r="H159" s="193">
        <v>1</v>
      </c>
      <c r="I159" s="194"/>
      <c r="J159" s="194"/>
      <c r="K159" s="195">
        <f>ROUND(P159*H159,2)</f>
        <v>0</v>
      </c>
      <c r="L159" s="191" t="s">
        <v>167</v>
      </c>
      <c r="M159" s="39"/>
      <c r="N159" s="196" t="s">
        <v>1</v>
      </c>
      <c r="O159" s="197" t="s">
        <v>37</v>
      </c>
      <c r="P159" s="198">
        <f>I159+J159</f>
        <v>0</v>
      </c>
      <c r="Q159" s="198">
        <f>ROUND(I159*H159,2)</f>
        <v>0</v>
      </c>
      <c r="R159" s="198">
        <f>ROUND(J159*H159,2)</f>
        <v>0</v>
      </c>
      <c r="S159" s="71"/>
      <c r="T159" s="199">
        <f>S159*H159</f>
        <v>0</v>
      </c>
      <c r="U159" s="199">
        <v>0</v>
      </c>
      <c r="V159" s="199">
        <f>U159*H159</f>
        <v>0</v>
      </c>
      <c r="W159" s="199">
        <v>0</v>
      </c>
      <c r="X159" s="200">
        <f>W159*H159</f>
        <v>0</v>
      </c>
      <c r="Y159" s="34"/>
      <c r="Z159" s="34"/>
      <c r="AA159" s="34"/>
      <c r="AB159" s="34"/>
      <c r="AC159" s="34"/>
      <c r="AD159" s="34"/>
      <c r="AE159" s="34"/>
      <c r="AR159" s="201" t="s">
        <v>388</v>
      </c>
      <c r="AT159" s="201" t="s">
        <v>163</v>
      </c>
      <c r="AU159" s="201" t="s">
        <v>82</v>
      </c>
      <c r="AY159" s="17" t="s">
        <v>160</v>
      </c>
      <c r="BE159" s="202">
        <f>IF(O159="základní",K159,0)</f>
        <v>0</v>
      </c>
      <c r="BF159" s="202">
        <f>IF(O159="snížená",K159,0)</f>
        <v>0</v>
      </c>
      <c r="BG159" s="202">
        <f>IF(O159="zákl. přenesená",K159,0)</f>
        <v>0</v>
      </c>
      <c r="BH159" s="202">
        <f>IF(O159="sníž. přenesená",K159,0)</f>
        <v>0</v>
      </c>
      <c r="BI159" s="202">
        <f>IF(O159="nulová",K159,0)</f>
        <v>0</v>
      </c>
      <c r="BJ159" s="17" t="s">
        <v>82</v>
      </c>
      <c r="BK159" s="202">
        <f>ROUND(P159*H159,2)</f>
        <v>0</v>
      </c>
      <c r="BL159" s="17" t="s">
        <v>388</v>
      </c>
      <c r="BM159" s="201" t="s">
        <v>728</v>
      </c>
    </row>
    <row r="160" spans="1:65" s="2" customFormat="1" ht="58.5">
      <c r="A160" s="34"/>
      <c r="B160" s="35"/>
      <c r="C160" s="36"/>
      <c r="D160" s="203" t="s">
        <v>170</v>
      </c>
      <c r="E160" s="36"/>
      <c r="F160" s="204" t="s">
        <v>729</v>
      </c>
      <c r="G160" s="36"/>
      <c r="H160" s="36"/>
      <c r="I160" s="205"/>
      <c r="J160" s="205"/>
      <c r="K160" s="36"/>
      <c r="L160" s="36"/>
      <c r="M160" s="39"/>
      <c r="N160" s="206"/>
      <c r="O160" s="207"/>
      <c r="P160" s="71"/>
      <c r="Q160" s="71"/>
      <c r="R160" s="71"/>
      <c r="S160" s="71"/>
      <c r="T160" s="71"/>
      <c r="U160" s="71"/>
      <c r="V160" s="71"/>
      <c r="W160" s="71"/>
      <c r="X160" s="72"/>
      <c r="Y160" s="34"/>
      <c r="Z160" s="34"/>
      <c r="AA160" s="34"/>
      <c r="AB160" s="34"/>
      <c r="AC160" s="34"/>
      <c r="AD160" s="34"/>
      <c r="AE160" s="34"/>
      <c r="AT160" s="17" t="s">
        <v>170</v>
      </c>
      <c r="AU160" s="17" t="s">
        <v>82</v>
      </c>
    </row>
    <row r="161" spans="1:65" s="2" customFormat="1" ht="55.5" customHeight="1">
      <c r="A161" s="34"/>
      <c r="B161" s="35"/>
      <c r="C161" s="189" t="s">
        <v>306</v>
      </c>
      <c r="D161" s="189" t="s">
        <v>163</v>
      </c>
      <c r="E161" s="190" t="s">
        <v>730</v>
      </c>
      <c r="F161" s="191" t="s">
        <v>731</v>
      </c>
      <c r="G161" s="192" t="s">
        <v>176</v>
      </c>
      <c r="H161" s="193">
        <v>1</v>
      </c>
      <c r="I161" s="194"/>
      <c r="J161" s="194"/>
      <c r="K161" s="195">
        <f>ROUND(P161*H161,2)</f>
        <v>0</v>
      </c>
      <c r="L161" s="191" t="s">
        <v>167</v>
      </c>
      <c r="M161" s="39"/>
      <c r="N161" s="196" t="s">
        <v>1</v>
      </c>
      <c r="O161" s="197" t="s">
        <v>37</v>
      </c>
      <c r="P161" s="198">
        <f>I161+J161</f>
        <v>0</v>
      </c>
      <c r="Q161" s="198">
        <f>ROUND(I161*H161,2)</f>
        <v>0</v>
      </c>
      <c r="R161" s="198">
        <f>ROUND(J161*H161,2)</f>
        <v>0</v>
      </c>
      <c r="S161" s="71"/>
      <c r="T161" s="199">
        <f>S161*H161</f>
        <v>0</v>
      </c>
      <c r="U161" s="199">
        <v>0</v>
      </c>
      <c r="V161" s="199">
        <f>U161*H161</f>
        <v>0</v>
      </c>
      <c r="W161" s="199">
        <v>0</v>
      </c>
      <c r="X161" s="200">
        <f>W161*H161</f>
        <v>0</v>
      </c>
      <c r="Y161" s="34"/>
      <c r="Z161" s="34"/>
      <c r="AA161" s="34"/>
      <c r="AB161" s="34"/>
      <c r="AC161" s="34"/>
      <c r="AD161" s="34"/>
      <c r="AE161" s="34"/>
      <c r="AR161" s="201" t="s">
        <v>388</v>
      </c>
      <c r="AT161" s="201" t="s">
        <v>163</v>
      </c>
      <c r="AU161" s="201" t="s">
        <v>82</v>
      </c>
      <c r="AY161" s="17" t="s">
        <v>160</v>
      </c>
      <c r="BE161" s="202">
        <f>IF(O161="základní",K161,0)</f>
        <v>0</v>
      </c>
      <c r="BF161" s="202">
        <f>IF(O161="snížená",K161,0)</f>
        <v>0</v>
      </c>
      <c r="BG161" s="202">
        <f>IF(O161="zákl. přenesená",K161,0)</f>
        <v>0</v>
      </c>
      <c r="BH161" s="202">
        <f>IF(O161="sníž. přenesená",K161,0)</f>
        <v>0</v>
      </c>
      <c r="BI161" s="202">
        <f>IF(O161="nulová",K161,0)</f>
        <v>0</v>
      </c>
      <c r="BJ161" s="17" t="s">
        <v>82</v>
      </c>
      <c r="BK161" s="202">
        <f>ROUND(P161*H161,2)</f>
        <v>0</v>
      </c>
      <c r="BL161" s="17" t="s">
        <v>388</v>
      </c>
      <c r="BM161" s="201" t="s">
        <v>732</v>
      </c>
    </row>
    <row r="162" spans="1:65" s="2" customFormat="1" ht="68.25">
      <c r="A162" s="34"/>
      <c r="B162" s="35"/>
      <c r="C162" s="36"/>
      <c r="D162" s="203" t="s">
        <v>170</v>
      </c>
      <c r="E162" s="36"/>
      <c r="F162" s="204" t="s">
        <v>733</v>
      </c>
      <c r="G162" s="36"/>
      <c r="H162" s="36"/>
      <c r="I162" s="205"/>
      <c r="J162" s="205"/>
      <c r="K162" s="36"/>
      <c r="L162" s="36"/>
      <c r="M162" s="39"/>
      <c r="N162" s="206"/>
      <c r="O162" s="207"/>
      <c r="P162" s="71"/>
      <c r="Q162" s="71"/>
      <c r="R162" s="71"/>
      <c r="S162" s="71"/>
      <c r="T162" s="71"/>
      <c r="U162" s="71"/>
      <c r="V162" s="71"/>
      <c r="W162" s="71"/>
      <c r="X162" s="72"/>
      <c r="Y162" s="34"/>
      <c r="Z162" s="34"/>
      <c r="AA162" s="34"/>
      <c r="AB162" s="34"/>
      <c r="AC162" s="34"/>
      <c r="AD162" s="34"/>
      <c r="AE162" s="34"/>
      <c r="AT162" s="17" t="s">
        <v>170</v>
      </c>
      <c r="AU162" s="17" t="s">
        <v>82</v>
      </c>
    </row>
    <row r="163" spans="1:65" s="2" customFormat="1" ht="24">
      <c r="A163" s="34"/>
      <c r="B163" s="35"/>
      <c r="C163" s="189" t="s">
        <v>312</v>
      </c>
      <c r="D163" s="189" t="s">
        <v>163</v>
      </c>
      <c r="E163" s="190" t="s">
        <v>734</v>
      </c>
      <c r="F163" s="191" t="s">
        <v>735</v>
      </c>
      <c r="G163" s="192" t="s">
        <v>176</v>
      </c>
      <c r="H163" s="193">
        <v>1</v>
      </c>
      <c r="I163" s="194"/>
      <c r="J163" s="194"/>
      <c r="K163" s="195">
        <f>ROUND(P163*H163,2)</f>
        <v>0</v>
      </c>
      <c r="L163" s="191" t="s">
        <v>167</v>
      </c>
      <c r="M163" s="39"/>
      <c r="N163" s="196" t="s">
        <v>1</v>
      </c>
      <c r="O163" s="197" t="s">
        <v>37</v>
      </c>
      <c r="P163" s="198">
        <f>I163+J163</f>
        <v>0</v>
      </c>
      <c r="Q163" s="198">
        <f>ROUND(I163*H163,2)</f>
        <v>0</v>
      </c>
      <c r="R163" s="198">
        <f>ROUND(J163*H163,2)</f>
        <v>0</v>
      </c>
      <c r="S163" s="71"/>
      <c r="T163" s="199">
        <f>S163*H163</f>
        <v>0</v>
      </c>
      <c r="U163" s="199">
        <v>0</v>
      </c>
      <c r="V163" s="199">
        <f>U163*H163</f>
        <v>0</v>
      </c>
      <c r="W163" s="199">
        <v>0</v>
      </c>
      <c r="X163" s="200">
        <f>W163*H163</f>
        <v>0</v>
      </c>
      <c r="Y163" s="34"/>
      <c r="Z163" s="34"/>
      <c r="AA163" s="34"/>
      <c r="AB163" s="34"/>
      <c r="AC163" s="34"/>
      <c r="AD163" s="34"/>
      <c r="AE163" s="34"/>
      <c r="AR163" s="201" t="s">
        <v>388</v>
      </c>
      <c r="AT163" s="201" t="s">
        <v>163</v>
      </c>
      <c r="AU163" s="201" t="s">
        <v>82</v>
      </c>
      <c r="AY163" s="17" t="s">
        <v>160</v>
      </c>
      <c r="BE163" s="202">
        <f>IF(O163="základní",K163,0)</f>
        <v>0</v>
      </c>
      <c r="BF163" s="202">
        <f>IF(O163="snížená",K163,0)</f>
        <v>0</v>
      </c>
      <c r="BG163" s="202">
        <f>IF(O163="zákl. přenesená",K163,0)</f>
        <v>0</v>
      </c>
      <c r="BH163" s="202">
        <f>IF(O163="sníž. přenesená",K163,0)</f>
        <v>0</v>
      </c>
      <c r="BI163" s="202">
        <f>IF(O163="nulová",K163,0)</f>
        <v>0</v>
      </c>
      <c r="BJ163" s="17" t="s">
        <v>82</v>
      </c>
      <c r="BK163" s="202">
        <f>ROUND(P163*H163,2)</f>
        <v>0</v>
      </c>
      <c r="BL163" s="17" t="s">
        <v>388</v>
      </c>
      <c r="BM163" s="201" t="s">
        <v>736</v>
      </c>
    </row>
    <row r="164" spans="1:65" s="2" customFormat="1" ht="19.5">
      <c r="A164" s="34"/>
      <c r="B164" s="35"/>
      <c r="C164" s="36"/>
      <c r="D164" s="203" t="s">
        <v>170</v>
      </c>
      <c r="E164" s="36"/>
      <c r="F164" s="204" t="s">
        <v>737</v>
      </c>
      <c r="G164" s="36"/>
      <c r="H164" s="36"/>
      <c r="I164" s="205"/>
      <c r="J164" s="205"/>
      <c r="K164" s="36"/>
      <c r="L164" s="36"/>
      <c r="M164" s="39"/>
      <c r="N164" s="206"/>
      <c r="O164" s="207"/>
      <c r="P164" s="71"/>
      <c r="Q164" s="71"/>
      <c r="R164" s="71"/>
      <c r="S164" s="71"/>
      <c r="T164" s="71"/>
      <c r="U164" s="71"/>
      <c r="V164" s="71"/>
      <c r="W164" s="71"/>
      <c r="X164" s="72"/>
      <c r="Y164" s="34"/>
      <c r="Z164" s="34"/>
      <c r="AA164" s="34"/>
      <c r="AB164" s="34"/>
      <c r="AC164" s="34"/>
      <c r="AD164" s="34"/>
      <c r="AE164" s="34"/>
      <c r="AT164" s="17" t="s">
        <v>170</v>
      </c>
      <c r="AU164" s="17" t="s">
        <v>82</v>
      </c>
    </row>
    <row r="165" spans="1:65" s="2" customFormat="1" ht="24">
      <c r="A165" s="34"/>
      <c r="B165" s="35"/>
      <c r="C165" s="189" t="s">
        <v>8</v>
      </c>
      <c r="D165" s="189" t="s">
        <v>163</v>
      </c>
      <c r="E165" s="190" t="s">
        <v>738</v>
      </c>
      <c r="F165" s="191" t="s">
        <v>739</v>
      </c>
      <c r="G165" s="192" t="s">
        <v>176</v>
      </c>
      <c r="H165" s="193">
        <v>1</v>
      </c>
      <c r="I165" s="194"/>
      <c r="J165" s="194"/>
      <c r="K165" s="195">
        <f>ROUND(P165*H165,2)</f>
        <v>0</v>
      </c>
      <c r="L165" s="191" t="s">
        <v>167</v>
      </c>
      <c r="M165" s="39"/>
      <c r="N165" s="196" t="s">
        <v>1</v>
      </c>
      <c r="O165" s="197" t="s">
        <v>37</v>
      </c>
      <c r="P165" s="198">
        <f>I165+J165</f>
        <v>0</v>
      </c>
      <c r="Q165" s="198">
        <f>ROUND(I165*H165,2)</f>
        <v>0</v>
      </c>
      <c r="R165" s="198">
        <f>ROUND(J165*H165,2)</f>
        <v>0</v>
      </c>
      <c r="S165" s="71"/>
      <c r="T165" s="199">
        <f>S165*H165</f>
        <v>0</v>
      </c>
      <c r="U165" s="199">
        <v>0</v>
      </c>
      <c r="V165" s="199">
        <f>U165*H165</f>
        <v>0</v>
      </c>
      <c r="W165" s="199">
        <v>0</v>
      </c>
      <c r="X165" s="200">
        <f>W165*H165</f>
        <v>0</v>
      </c>
      <c r="Y165" s="34"/>
      <c r="Z165" s="34"/>
      <c r="AA165" s="34"/>
      <c r="AB165" s="34"/>
      <c r="AC165" s="34"/>
      <c r="AD165" s="34"/>
      <c r="AE165" s="34"/>
      <c r="AR165" s="201" t="s">
        <v>388</v>
      </c>
      <c r="AT165" s="201" t="s">
        <v>163</v>
      </c>
      <c r="AU165" s="201" t="s">
        <v>82</v>
      </c>
      <c r="AY165" s="17" t="s">
        <v>160</v>
      </c>
      <c r="BE165" s="202">
        <f>IF(O165="základní",K165,0)</f>
        <v>0</v>
      </c>
      <c r="BF165" s="202">
        <f>IF(O165="snížená",K165,0)</f>
        <v>0</v>
      </c>
      <c r="BG165" s="202">
        <f>IF(O165="zákl. přenesená",K165,0)</f>
        <v>0</v>
      </c>
      <c r="BH165" s="202">
        <f>IF(O165="sníž. přenesená",K165,0)</f>
        <v>0</v>
      </c>
      <c r="BI165" s="202">
        <f>IF(O165="nulová",K165,0)</f>
        <v>0</v>
      </c>
      <c r="BJ165" s="17" t="s">
        <v>82</v>
      </c>
      <c r="BK165" s="202">
        <f>ROUND(P165*H165,2)</f>
        <v>0</v>
      </c>
      <c r="BL165" s="17" t="s">
        <v>388</v>
      </c>
      <c r="BM165" s="201" t="s">
        <v>740</v>
      </c>
    </row>
    <row r="166" spans="1:65" s="2" customFormat="1" ht="29.25">
      <c r="A166" s="34"/>
      <c r="B166" s="35"/>
      <c r="C166" s="36"/>
      <c r="D166" s="203" t="s">
        <v>170</v>
      </c>
      <c r="E166" s="36"/>
      <c r="F166" s="204" t="s">
        <v>741</v>
      </c>
      <c r="G166" s="36"/>
      <c r="H166" s="36"/>
      <c r="I166" s="205"/>
      <c r="J166" s="205"/>
      <c r="K166" s="36"/>
      <c r="L166" s="36"/>
      <c r="M166" s="39"/>
      <c r="N166" s="206"/>
      <c r="O166" s="207"/>
      <c r="P166" s="71"/>
      <c r="Q166" s="71"/>
      <c r="R166" s="71"/>
      <c r="S166" s="71"/>
      <c r="T166" s="71"/>
      <c r="U166" s="71"/>
      <c r="V166" s="71"/>
      <c r="W166" s="71"/>
      <c r="X166" s="72"/>
      <c r="Y166" s="34"/>
      <c r="Z166" s="34"/>
      <c r="AA166" s="34"/>
      <c r="AB166" s="34"/>
      <c r="AC166" s="34"/>
      <c r="AD166" s="34"/>
      <c r="AE166" s="34"/>
      <c r="AT166" s="17" t="s">
        <v>170</v>
      </c>
      <c r="AU166" s="17" t="s">
        <v>82</v>
      </c>
    </row>
    <row r="167" spans="1:65" s="2" customFormat="1" ht="24.2" customHeight="1">
      <c r="A167" s="34"/>
      <c r="B167" s="35"/>
      <c r="C167" s="189" t="s">
        <v>323</v>
      </c>
      <c r="D167" s="189" t="s">
        <v>163</v>
      </c>
      <c r="E167" s="190" t="s">
        <v>742</v>
      </c>
      <c r="F167" s="191" t="s">
        <v>743</v>
      </c>
      <c r="G167" s="192" t="s">
        <v>744</v>
      </c>
      <c r="H167" s="193">
        <v>10</v>
      </c>
      <c r="I167" s="194"/>
      <c r="J167" s="194"/>
      <c r="K167" s="195">
        <f>ROUND(P167*H167,2)</f>
        <v>0</v>
      </c>
      <c r="L167" s="191" t="s">
        <v>167</v>
      </c>
      <c r="M167" s="39"/>
      <c r="N167" s="196" t="s">
        <v>1</v>
      </c>
      <c r="O167" s="197" t="s">
        <v>37</v>
      </c>
      <c r="P167" s="198">
        <f>I167+J167</f>
        <v>0</v>
      </c>
      <c r="Q167" s="198">
        <f>ROUND(I167*H167,2)</f>
        <v>0</v>
      </c>
      <c r="R167" s="198">
        <f>ROUND(J167*H167,2)</f>
        <v>0</v>
      </c>
      <c r="S167" s="71"/>
      <c r="T167" s="199">
        <f>S167*H167</f>
        <v>0</v>
      </c>
      <c r="U167" s="199">
        <v>0</v>
      </c>
      <c r="V167" s="199">
        <f>U167*H167</f>
        <v>0</v>
      </c>
      <c r="W167" s="199">
        <v>0</v>
      </c>
      <c r="X167" s="200">
        <f>W167*H167</f>
        <v>0</v>
      </c>
      <c r="Y167" s="34"/>
      <c r="Z167" s="34"/>
      <c r="AA167" s="34"/>
      <c r="AB167" s="34"/>
      <c r="AC167" s="34"/>
      <c r="AD167" s="34"/>
      <c r="AE167" s="34"/>
      <c r="AR167" s="201" t="s">
        <v>388</v>
      </c>
      <c r="AT167" s="201" t="s">
        <v>163</v>
      </c>
      <c r="AU167" s="201" t="s">
        <v>82</v>
      </c>
      <c r="AY167" s="17" t="s">
        <v>160</v>
      </c>
      <c r="BE167" s="202">
        <f>IF(O167="základní",K167,0)</f>
        <v>0</v>
      </c>
      <c r="BF167" s="202">
        <f>IF(O167="snížená",K167,0)</f>
        <v>0</v>
      </c>
      <c r="BG167" s="202">
        <f>IF(O167="zákl. přenesená",K167,0)</f>
        <v>0</v>
      </c>
      <c r="BH167" s="202">
        <f>IF(O167="sníž. přenesená",K167,0)</f>
        <v>0</v>
      </c>
      <c r="BI167" s="202">
        <f>IF(O167="nulová",K167,0)</f>
        <v>0</v>
      </c>
      <c r="BJ167" s="17" t="s">
        <v>82</v>
      </c>
      <c r="BK167" s="202">
        <f>ROUND(P167*H167,2)</f>
        <v>0</v>
      </c>
      <c r="BL167" s="17" t="s">
        <v>388</v>
      </c>
      <c r="BM167" s="201" t="s">
        <v>745</v>
      </c>
    </row>
    <row r="168" spans="1:65" s="2" customFormat="1" ht="29.25">
      <c r="A168" s="34"/>
      <c r="B168" s="35"/>
      <c r="C168" s="36"/>
      <c r="D168" s="203" t="s">
        <v>170</v>
      </c>
      <c r="E168" s="36"/>
      <c r="F168" s="204" t="s">
        <v>746</v>
      </c>
      <c r="G168" s="36"/>
      <c r="H168" s="36"/>
      <c r="I168" s="205"/>
      <c r="J168" s="205"/>
      <c r="K168" s="36"/>
      <c r="L168" s="36"/>
      <c r="M168" s="39"/>
      <c r="N168" s="206"/>
      <c r="O168" s="207"/>
      <c r="P168" s="71"/>
      <c r="Q168" s="71"/>
      <c r="R168" s="71"/>
      <c r="S168" s="71"/>
      <c r="T168" s="71"/>
      <c r="U168" s="71"/>
      <c r="V168" s="71"/>
      <c r="W168" s="71"/>
      <c r="X168" s="72"/>
      <c r="Y168" s="34"/>
      <c r="Z168" s="34"/>
      <c r="AA168" s="34"/>
      <c r="AB168" s="34"/>
      <c r="AC168" s="34"/>
      <c r="AD168" s="34"/>
      <c r="AE168" s="34"/>
      <c r="AT168" s="17" t="s">
        <v>170</v>
      </c>
      <c r="AU168" s="17" t="s">
        <v>82</v>
      </c>
    </row>
    <row r="169" spans="1:65" s="2" customFormat="1" ht="24">
      <c r="A169" s="34"/>
      <c r="B169" s="35"/>
      <c r="C169" s="189" t="s">
        <v>327</v>
      </c>
      <c r="D169" s="189" t="s">
        <v>163</v>
      </c>
      <c r="E169" s="190" t="s">
        <v>747</v>
      </c>
      <c r="F169" s="191" t="s">
        <v>748</v>
      </c>
      <c r="G169" s="192" t="s">
        <v>744</v>
      </c>
      <c r="H169" s="193">
        <v>6</v>
      </c>
      <c r="I169" s="194"/>
      <c r="J169" s="194"/>
      <c r="K169" s="195">
        <f>ROUND(P169*H169,2)</f>
        <v>0</v>
      </c>
      <c r="L169" s="191" t="s">
        <v>167</v>
      </c>
      <c r="M169" s="39"/>
      <c r="N169" s="196" t="s">
        <v>1</v>
      </c>
      <c r="O169" s="197" t="s">
        <v>37</v>
      </c>
      <c r="P169" s="198">
        <f>I169+J169</f>
        <v>0</v>
      </c>
      <c r="Q169" s="198">
        <f>ROUND(I169*H169,2)</f>
        <v>0</v>
      </c>
      <c r="R169" s="198">
        <f>ROUND(J169*H169,2)</f>
        <v>0</v>
      </c>
      <c r="S169" s="71"/>
      <c r="T169" s="199">
        <f>S169*H169</f>
        <v>0</v>
      </c>
      <c r="U169" s="199">
        <v>0</v>
      </c>
      <c r="V169" s="199">
        <f>U169*H169</f>
        <v>0</v>
      </c>
      <c r="W169" s="199">
        <v>0</v>
      </c>
      <c r="X169" s="200">
        <f>W169*H169</f>
        <v>0</v>
      </c>
      <c r="Y169" s="34"/>
      <c r="Z169" s="34"/>
      <c r="AA169" s="34"/>
      <c r="AB169" s="34"/>
      <c r="AC169" s="34"/>
      <c r="AD169" s="34"/>
      <c r="AE169" s="34"/>
      <c r="AR169" s="201" t="s">
        <v>388</v>
      </c>
      <c r="AT169" s="201" t="s">
        <v>163</v>
      </c>
      <c r="AU169" s="201" t="s">
        <v>82</v>
      </c>
      <c r="AY169" s="17" t="s">
        <v>160</v>
      </c>
      <c r="BE169" s="202">
        <f>IF(O169="základní",K169,0)</f>
        <v>0</v>
      </c>
      <c r="BF169" s="202">
        <f>IF(O169="snížená",K169,0)</f>
        <v>0</v>
      </c>
      <c r="BG169" s="202">
        <f>IF(O169="zákl. přenesená",K169,0)</f>
        <v>0</v>
      </c>
      <c r="BH169" s="202">
        <f>IF(O169="sníž. přenesená",K169,0)</f>
        <v>0</v>
      </c>
      <c r="BI169" s="202">
        <f>IF(O169="nulová",K169,0)</f>
        <v>0</v>
      </c>
      <c r="BJ169" s="17" t="s">
        <v>82</v>
      </c>
      <c r="BK169" s="202">
        <f>ROUND(P169*H169,2)</f>
        <v>0</v>
      </c>
      <c r="BL169" s="17" t="s">
        <v>388</v>
      </c>
      <c r="BM169" s="201" t="s">
        <v>749</v>
      </c>
    </row>
    <row r="170" spans="1:65" s="2" customFormat="1" ht="48.75">
      <c r="A170" s="34"/>
      <c r="B170" s="35"/>
      <c r="C170" s="36"/>
      <c r="D170" s="203" t="s">
        <v>170</v>
      </c>
      <c r="E170" s="36"/>
      <c r="F170" s="204" t="s">
        <v>750</v>
      </c>
      <c r="G170" s="36"/>
      <c r="H170" s="36"/>
      <c r="I170" s="205"/>
      <c r="J170" s="205"/>
      <c r="K170" s="36"/>
      <c r="L170" s="36"/>
      <c r="M170" s="39"/>
      <c r="N170" s="206"/>
      <c r="O170" s="207"/>
      <c r="P170" s="71"/>
      <c r="Q170" s="71"/>
      <c r="R170" s="71"/>
      <c r="S170" s="71"/>
      <c r="T170" s="71"/>
      <c r="U170" s="71"/>
      <c r="V170" s="71"/>
      <c r="W170" s="71"/>
      <c r="X170" s="72"/>
      <c r="Y170" s="34"/>
      <c r="Z170" s="34"/>
      <c r="AA170" s="34"/>
      <c r="AB170" s="34"/>
      <c r="AC170" s="34"/>
      <c r="AD170" s="34"/>
      <c r="AE170" s="34"/>
      <c r="AT170" s="17" t="s">
        <v>170</v>
      </c>
      <c r="AU170" s="17" t="s">
        <v>82</v>
      </c>
    </row>
    <row r="171" spans="1:65" s="2" customFormat="1" ht="60">
      <c r="A171" s="34"/>
      <c r="B171" s="35"/>
      <c r="C171" s="189" t="s">
        <v>335</v>
      </c>
      <c r="D171" s="189" t="s">
        <v>163</v>
      </c>
      <c r="E171" s="190" t="s">
        <v>751</v>
      </c>
      <c r="F171" s="191" t="s">
        <v>752</v>
      </c>
      <c r="G171" s="192" t="s">
        <v>176</v>
      </c>
      <c r="H171" s="193">
        <v>3</v>
      </c>
      <c r="I171" s="194"/>
      <c r="J171" s="194"/>
      <c r="K171" s="195">
        <f>ROUND(P171*H171,2)</f>
        <v>0</v>
      </c>
      <c r="L171" s="191" t="s">
        <v>167</v>
      </c>
      <c r="M171" s="39"/>
      <c r="N171" s="196" t="s">
        <v>1</v>
      </c>
      <c r="O171" s="197" t="s">
        <v>37</v>
      </c>
      <c r="P171" s="198">
        <f>I171+J171</f>
        <v>0</v>
      </c>
      <c r="Q171" s="198">
        <f>ROUND(I171*H171,2)</f>
        <v>0</v>
      </c>
      <c r="R171" s="198">
        <f>ROUND(J171*H171,2)</f>
        <v>0</v>
      </c>
      <c r="S171" s="71"/>
      <c r="T171" s="199">
        <f>S171*H171</f>
        <v>0</v>
      </c>
      <c r="U171" s="199">
        <v>0</v>
      </c>
      <c r="V171" s="199">
        <f>U171*H171</f>
        <v>0</v>
      </c>
      <c r="W171" s="199">
        <v>0</v>
      </c>
      <c r="X171" s="200">
        <f>W171*H171</f>
        <v>0</v>
      </c>
      <c r="Y171" s="34"/>
      <c r="Z171" s="34"/>
      <c r="AA171" s="34"/>
      <c r="AB171" s="34"/>
      <c r="AC171" s="34"/>
      <c r="AD171" s="34"/>
      <c r="AE171" s="34"/>
      <c r="AR171" s="201" t="s">
        <v>388</v>
      </c>
      <c r="AT171" s="201" t="s">
        <v>163</v>
      </c>
      <c r="AU171" s="201" t="s">
        <v>82</v>
      </c>
      <c r="AY171" s="17" t="s">
        <v>160</v>
      </c>
      <c r="BE171" s="202">
        <f>IF(O171="základní",K171,0)</f>
        <v>0</v>
      </c>
      <c r="BF171" s="202">
        <f>IF(O171="snížená",K171,0)</f>
        <v>0</v>
      </c>
      <c r="BG171" s="202">
        <f>IF(O171="zákl. přenesená",K171,0)</f>
        <v>0</v>
      </c>
      <c r="BH171" s="202">
        <f>IF(O171="sníž. přenesená",K171,0)</f>
        <v>0</v>
      </c>
      <c r="BI171" s="202">
        <f>IF(O171="nulová",K171,0)</f>
        <v>0</v>
      </c>
      <c r="BJ171" s="17" t="s">
        <v>82</v>
      </c>
      <c r="BK171" s="202">
        <f>ROUND(P171*H171,2)</f>
        <v>0</v>
      </c>
      <c r="BL171" s="17" t="s">
        <v>388</v>
      </c>
      <c r="BM171" s="201" t="s">
        <v>753</v>
      </c>
    </row>
    <row r="172" spans="1:65" s="2" customFormat="1" ht="78">
      <c r="A172" s="34"/>
      <c r="B172" s="35"/>
      <c r="C172" s="36"/>
      <c r="D172" s="203" t="s">
        <v>170</v>
      </c>
      <c r="E172" s="36"/>
      <c r="F172" s="204" t="s">
        <v>754</v>
      </c>
      <c r="G172" s="36"/>
      <c r="H172" s="36"/>
      <c r="I172" s="205"/>
      <c r="J172" s="205"/>
      <c r="K172" s="36"/>
      <c r="L172" s="36"/>
      <c r="M172" s="39"/>
      <c r="N172" s="206"/>
      <c r="O172" s="207"/>
      <c r="P172" s="71"/>
      <c r="Q172" s="71"/>
      <c r="R172" s="71"/>
      <c r="S172" s="71"/>
      <c r="T172" s="71"/>
      <c r="U172" s="71"/>
      <c r="V172" s="71"/>
      <c r="W172" s="71"/>
      <c r="X172" s="72"/>
      <c r="Y172" s="34"/>
      <c r="Z172" s="34"/>
      <c r="AA172" s="34"/>
      <c r="AB172" s="34"/>
      <c r="AC172" s="34"/>
      <c r="AD172" s="34"/>
      <c r="AE172" s="34"/>
      <c r="AT172" s="17" t="s">
        <v>170</v>
      </c>
      <c r="AU172" s="17" t="s">
        <v>82</v>
      </c>
    </row>
    <row r="173" spans="1:65" s="2" customFormat="1" ht="19.5">
      <c r="A173" s="34"/>
      <c r="B173" s="35"/>
      <c r="C173" s="36"/>
      <c r="D173" s="203" t="s">
        <v>180</v>
      </c>
      <c r="E173" s="36"/>
      <c r="F173" s="208" t="s">
        <v>401</v>
      </c>
      <c r="G173" s="36"/>
      <c r="H173" s="36"/>
      <c r="I173" s="205"/>
      <c r="J173" s="205"/>
      <c r="K173" s="36"/>
      <c r="L173" s="36"/>
      <c r="M173" s="39"/>
      <c r="N173" s="206"/>
      <c r="O173" s="207"/>
      <c r="P173" s="71"/>
      <c r="Q173" s="71"/>
      <c r="R173" s="71"/>
      <c r="S173" s="71"/>
      <c r="T173" s="71"/>
      <c r="U173" s="71"/>
      <c r="V173" s="71"/>
      <c r="W173" s="71"/>
      <c r="X173" s="72"/>
      <c r="Y173" s="34"/>
      <c r="Z173" s="34"/>
      <c r="AA173" s="34"/>
      <c r="AB173" s="34"/>
      <c r="AC173" s="34"/>
      <c r="AD173" s="34"/>
      <c r="AE173" s="34"/>
      <c r="AT173" s="17" t="s">
        <v>180</v>
      </c>
      <c r="AU173" s="17" t="s">
        <v>82</v>
      </c>
    </row>
    <row r="174" spans="1:65" s="2" customFormat="1" ht="24">
      <c r="A174" s="34"/>
      <c r="B174" s="35"/>
      <c r="C174" s="189" t="s">
        <v>343</v>
      </c>
      <c r="D174" s="189" t="s">
        <v>163</v>
      </c>
      <c r="E174" s="190" t="s">
        <v>416</v>
      </c>
      <c r="F174" s="191" t="s">
        <v>417</v>
      </c>
      <c r="G174" s="192" t="s">
        <v>338</v>
      </c>
      <c r="H174" s="193">
        <v>2</v>
      </c>
      <c r="I174" s="194"/>
      <c r="J174" s="194"/>
      <c r="K174" s="195">
        <f>ROUND(P174*H174,2)</f>
        <v>0</v>
      </c>
      <c r="L174" s="191" t="s">
        <v>167</v>
      </c>
      <c r="M174" s="39"/>
      <c r="N174" s="196" t="s">
        <v>1</v>
      </c>
      <c r="O174" s="197" t="s">
        <v>37</v>
      </c>
      <c r="P174" s="198">
        <f>I174+J174</f>
        <v>0</v>
      </c>
      <c r="Q174" s="198">
        <f>ROUND(I174*H174,2)</f>
        <v>0</v>
      </c>
      <c r="R174" s="198">
        <f>ROUND(J174*H174,2)</f>
        <v>0</v>
      </c>
      <c r="S174" s="71"/>
      <c r="T174" s="199">
        <f>S174*H174</f>
        <v>0</v>
      </c>
      <c r="U174" s="199">
        <v>0</v>
      </c>
      <c r="V174" s="199">
        <f>U174*H174</f>
        <v>0</v>
      </c>
      <c r="W174" s="199">
        <v>0</v>
      </c>
      <c r="X174" s="200">
        <f>W174*H174</f>
        <v>0</v>
      </c>
      <c r="Y174" s="34"/>
      <c r="Z174" s="34"/>
      <c r="AA174" s="34"/>
      <c r="AB174" s="34"/>
      <c r="AC174" s="34"/>
      <c r="AD174" s="34"/>
      <c r="AE174" s="34"/>
      <c r="AR174" s="201" t="s">
        <v>388</v>
      </c>
      <c r="AT174" s="201" t="s">
        <v>163</v>
      </c>
      <c r="AU174" s="201" t="s">
        <v>82</v>
      </c>
      <c r="AY174" s="17" t="s">
        <v>160</v>
      </c>
      <c r="BE174" s="202">
        <f>IF(O174="základní",K174,0)</f>
        <v>0</v>
      </c>
      <c r="BF174" s="202">
        <f>IF(O174="snížená",K174,0)</f>
        <v>0</v>
      </c>
      <c r="BG174" s="202">
        <f>IF(O174="zákl. přenesená",K174,0)</f>
        <v>0</v>
      </c>
      <c r="BH174" s="202">
        <f>IF(O174="sníž. přenesená",K174,0)</f>
        <v>0</v>
      </c>
      <c r="BI174" s="202">
        <f>IF(O174="nulová",K174,0)</f>
        <v>0</v>
      </c>
      <c r="BJ174" s="17" t="s">
        <v>82</v>
      </c>
      <c r="BK174" s="202">
        <f>ROUND(P174*H174,2)</f>
        <v>0</v>
      </c>
      <c r="BL174" s="17" t="s">
        <v>388</v>
      </c>
      <c r="BM174" s="201" t="s">
        <v>755</v>
      </c>
    </row>
    <row r="175" spans="1:65" s="2" customFormat="1" ht="48.75">
      <c r="A175" s="34"/>
      <c r="B175" s="35"/>
      <c r="C175" s="36"/>
      <c r="D175" s="203" t="s">
        <v>170</v>
      </c>
      <c r="E175" s="36"/>
      <c r="F175" s="204" t="s">
        <v>419</v>
      </c>
      <c r="G175" s="36"/>
      <c r="H175" s="36"/>
      <c r="I175" s="205"/>
      <c r="J175" s="205"/>
      <c r="K175" s="36"/>
      <c r="L175" s="36"/>
      <c r="M175" s="39"/>
      <c r="N175" s="206"/>
      <c r="O175" s="207"/>
      <c r="P175" s="71"/>
      <c r="Q175" s="71"/>
      <c r="R175" s="71"/>
      <c r="S175" s="71"/>
      <c r="T175" s="71"/>
      <c r="U175" s="71"/>
      <c r="V175" s="71"/>
      <c r="W175" s="71"/>
      <c r="X175" s="72"/>
      <c r="Y175" s="34"/>
      <c r="Z175" s="34"/>
      <c r="AA175" s="34"/>
      <c r="AB175" s="34"/>
      <c r="AC175" s="34"/>
      <c r="AD175" s="34"/>
      <c r="AE175" s="34"/>
      <c r="AT175" s="17" t="s">
        <v>170</v>
      </c>
      <c r="AU175" s="17" t="s">
        <v>82</v>
      </c>
    </row>
    <row r="176" spans="1:65" s="2" customFormat="1" ht="24">
      <c r="A176" s="34"/>
      <c r="B176" s="35"/>
      <c r="C176" s="189" t="s">
        <v>349</v>
      </c>
      <c r="D176" s="189" t="s">
        <v>163</v>
      </c>
      <c r="E176" s="190" t="s">
        <v>756</v>
      </c>
      <c r="F176" s="191" t="s">
        <v>757</v>
      </c>
      <c r="G176" s="192" t="s">
        <v>338</v>
      </c>
      <c r="H176" s="193">
        <v>2</v>
      </c>
      <c r="I176" s="194"/>
      <c r="J176" s="194"/>
      <c r="K176" s="195">
        <f>ROUND(P176*H176,2)</f>
        <v>0</v>
      </c>
      <c r="L176" s="191" t="s">
        <v>167</v>
      </c>
      <c r="M176" s="39"/>
      <c r="N176" s="196" t="s">
        <v>1</v>
      </c>
      <c r="O176" s="197" t="s">
        <v>37</v>
      </c>
      <c r="P176" s="198">
        <f>I176+J176</f>
        <v>0</v>
      </c>
      <c r="Q176" s="198">
        <f>ROUND(I176*H176,2)</f>
        <v>0</v>
      </c>
      <c r="R176" s="198">
        <f>ROUND(J176*H176,2)</f>
        <v>0</v>
      </c>
      <c r="S176" s="71"/>
      <c r="T176" s="199">
        <f>S176*H176</f>
        <v>0</v>
      </c>
      <c r="U176" s="199">
        <v>0</v>
      </c>
      <c r="V176" s="199">
        <f>U176*H176</f>
        <v>0</v>
      </c>
      <c r="W176" s="199">
        <v>0</v>
      </c>
      <c r="X176" s="200">
        <f>W176*H176</f>
        <v>0</v>
      </c>
      <c r="Y176" s="34"/>
      <c r="Z176" s="34"/>
      <c r="AA176" s="34"/>
      <c r="AB176" s="34"/>
      <c r="AC176" s="34"/>
      <c r="AD176" s="34"/>
      <c r="AE176" s="34"/>
      <c r="AR176" s="201" t="s">
        <v>388</v>
      </c>
      <c r="AT176" s="201" t="s">
        <v>163</v>
      </c>
      <c r="AU176" s="201" t="s">
        <v>82</v>
      </c>
      <c r="AY176" s="17" t="s">
        <v>160</v>
      </c>
      <c r="BE176" s="202">
        <f>IF(O176="základní",K176,0)</f>
        <v>0</v>
      </c>
      <c r="BF176" s="202">
        <f>IF(O176="snížená",K176,0)</f>
        <v>0</v>
      </c>
      <c r="BG176" s="202">
        <f>IF(O176="zákl. přenesená",K176,0)</f>
        <v>0</v>
      </c>
      <c r="BH176" s="202">
        <f>IF(O176="sníž. přenesená",K176,0)</f>
        <v>0</v>
      </c>
      <c r="BI176" s="202">
        <f>IF(O176="nulová",K176,0)</f>
        <v>0</v>
      </c>
      <c r="BJ176" s="17" t="s">
        <v>82</v>
      </c>
      <c r="BK176" s="202">
        <f>ROUND(P176*H176,2)</f>
        <v>0</v>
      </c>
      <c r="BL176" s="17" t="s">
        <v>388</v>
      </c>
      <c r="BM176" s="201" t="s">
        <v>758</v>
      </c>
    </row>
    <row r="177" spans="1:65" s="2" customFormat="1" ht="29.25">
      <c r="A177" s="34"/>
      <c r="B177" s="35"/>
      <c r="C177" s="36"/>
      <c r="D177" s="203" t="s">
        <v>170</v>
      </c>
      <c r="E177" s="36"/>
      <c r="F177" s="204" t="s">
        <v>759</v>
      </c>
      <c r="G177" s="36"/>
      <c r="H177" s="36"/>
      <c r="I177" s="205"/>
      <c r="J177" s="205"/>
      <c r="K177" s="36"/>
      <c r="L177" s="36"/>
      <c r="M177" s="39"/>
      <c r="N177" s="206"/>
      <c r="O177" s="207"/>
      <c r="P177" s="71"/>
      <c r="Q177" s="71"/>
      <c r="R177" s="71"/>
      <c r="S177" s="71"/>
      <c r="T177" s="71"/>
      <c r="U177" s="71"/>
      <c r="V177" s="71"/>
      <c r="W177" s="71"/>
      <c r="X177" s="72"/>
      <c r="Y177" s="34"/>
      <c r="Z177" s="34"/>
      <c r="AA177" s="34"/>
      <c r="AB177" s="34"/>
      <c r="AC177" s="34"/>
      <c r="AD177" s="34"/>
      <c r="AE177" s="34"/>
      <c r="AT177" s="17" t="s">
        <v>170</v>
      </c>
      <c r="AU177" s="17" t="s">
        <v>82</v>
      </c>
    </row>
    <row r="178" spans="1:65" s="2" customFormat="1" ht="24">
      <c r="A178" s="34"/>
      <c r="B178" s="35"/>
      <c r="C178" s="189" t="s">
        <v>354</v>
      </c>
      <c r="D178" s="189" t="s">
        <v>163</v>
      </c>
      <c r="E178" s="190" t="s">
        <v>441</v>
      </c>
      <c r="F178" s="191" t="s">
        <v>442</v>
      </c>
      <c r="G178" s="192" t="s">
        <v>338</v>
      </c>
      <c r="H178" s="193">
        <v>0.5</v>
      </c>
      <c r="I178" s="194"/>
      <c r="J178" s="194"/>
      <c r="K178" s="195">
        <f>ROUND(P178*H178,2)</f>
        <v>0</v>
      </c>
      <c r="L178" s="191" t="s">
        <v>167</v>
      </c>
      <c r="M178" s="39"/>
      <c r="N178" s="196" t="s">
        <v>1</v>
      </c>
      <c r="O178" s="197" t="s">
        <v>37</v>
      </c>
      <c r="P178" s="198">
        <f>I178+J178</f>
        <v>0</v>
      </c>
      <c r="Q178" s="198">
        <f>ROUND(I178*H178,2)</f>
        <v>0</v>
      </c>
      <c r="R178" s="198">
        <f>ROUND(J178*H178,2)</f>
        <v>0</v>
      </c>
      <c r="S178" s="71"/>
      <c r="T178" s="199">
        <f>S178*H178</f>
        <v>0</v>
      </c>
      <c r="U178" s="199">
        <v>0</v>
      </c>
      <c r="V178" s="199">
        <f>U178*H178</f>
        <v>0</v>
      </c>
      <c r="W178" s="199">
        <v>0</v>
      </c>
      <c r="X178" s="200">
        <f>W178*H178</f>
        <v>0</v>
      </c>
      <c r="Y178" s="34"/>
      <c r="Z178" s="34"/>
      <c r="AA178" s="34"/>
      <c r="AB178" s="34"/>
      <c r="AC178" s="34"/>
      <c r="AD178" s="34"/>
      <c r="AE178" s="34"/>
      <c r="AR178" s="201" t="s">
        <v>388</v>
      </c>
      <c r="AT178" s="201" t="s">
        <v>163</v>
      </c>
      <c r="AU178" s="201" t="s">
        <v>82</v>
      </c>
      <c r="AY178" s="17" t="s">
        <v>160</v>
      </c>
      <c r="BE178" s="202">
        <f>IF(O178="základní",K178,0)</f>
        <v>0</v>
      </c>
      <c r="BF178" s="202">
        <f>IF(O178="snížená",K178,0)</f>
        <v>0</v>
      </c>
      <c r="BG178" s="202">
        <f>IF(O178="zákl. přenesená",K178,0)</f>
        <v>0</v>
      </c>
      <c r="BH178" s="202">
        <f>IF(O178="sníž. přenesená",K178,0)</f>
        <v>0</v>
      </c>
      <c r="BI178" s="202">
        <f>IF(O178="nulová",K178,0)</f>
        <v>0</v>
      </c>
      <c r="BJ178" s="17" t="s">
        <v>82</v>
      </c>
      <c r="BK178" s="202">
        <f>ROUND(P178*H178,2)</f>
        <v>0</v>
      </c>
      <c r="BL178" s="17" t="s">
        <v>388</v>
      </c>
      <c r="BM178" s="201" t="s">
        <v>760</v>
      </c>
    </row>
    <row r="179" spans="1:65" s="2" customFormat="1" ht="58.5">
      <c r="A179" s="34"/>
      <c r="B179" s="35"/>
      <c r="C179" s="36"/>
      <c r="D179" s="203" t="s">
        <v>170</v>
      </c>
      <c r="E179" s="36"/>
      <c r="F179" s="204" t="s">
        <v>444</v>
      </c>
      <c r="G179" s="36"/>
      <c r="H179" s="36"/>
      <c r="I179" s="205"/>
      <c r="J179" s="205"/>
      <c r="K179" s="36"/>
      <c r="L179" s="36"/>
      <c r="M179" s="39"/>
      <c r="N179" s="254"/>
      <c r="O179" s="255"/>
      <c r="P179" s="256"/>
      <c r="Q179" s="256"/>
      <c r="R179" s="256"/>
      <c r="S179" s="256"/>
      <c r="T179" s="256"/>
      <c r="U179" s="256"/>
      <c r="V179" s="256"/>
      <c r="W179" s="256"/>
      <c r="X179" s="257"/>
      <c r="Y179" s="34"/>
      <c r="Z179" s="34"/>
      <c r="AA179" s="34"/>
      <c r="AB179" s="34"/>
      <c r="AC179" s="34"/>
      <c r="AD179" s="34"/>
      <c r="AE179" s="34"/>
      <c r="AT179" s="17" t="s">
        <v>170</v>
      </c>
      <c r="AU179" s="17" t="s">
        <v>82</v>
      </c>
    </row>
    <row r="180" spans="1:65" s="2" customFormat="1" ht="6.95" customHeight="1">
      <c r="A180" s="34"/>
      <c r="B180" s="54"/>
      <c r="C180" s="55"/>
      <c r="D180" s="55"/>
      <c r="E180" s="55"/>
      <c r="F180" s="55"/>
      <c r="G180" s="55"/>
      <c r="H180" s="55"/>
      <c r="I180" s="55"/>
      <c r="J180" s="55"/>
      <c r="K180" s="55"/>
      <c r="L180" s="55"/>
      <c r="M180" s="39"/>
      <c r="N180" s="34"/>
      <c r="P180" s="34"/>
      <c r="Q180" s="34"/>
      <c r="R180" s="34"/>
      <c r="S180" s="34"/>
      <c r="T180" s="34"/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</row>
  </sheetData>
  <sheetProtection algorithmName="SHA-512" hashValue="NSabNKUgTGaN1GsMasLd979iECt6e4110QIJngzfL5QXw1fQcxuXw+UpL+5tv8Bnv+8/KIC+2teWgZLKZIrkPA==" saltValue="KOTJZGQxu8KeQjRDJYTfQ2ZJxM3Su8Wu7JhHSBWyfNqkQqmrSk4BgFj2TaKuaQEM2lDLxqKX/Cl+QTYd1r+mTQ==" spinCount="100000" sheet="1" objects="1" scenarios="1" formatColumns="0" formatRows="0" autoFilter="0"/>
  <autoFilter ref="C118:L179"/>
  <mergeCells count="9">
    <mergeCell ref="E87:H87"/>
    <mergeCell ref="E109:H109"/>
    <mergeCell ref="E111:H111"/>
    <mergeCell ref="M2:Z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35"/>
  <sheetViews>
    <sheetView showGridLines="0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15.5" style="1" customWidth="1"/>
    <col min="13" max="13" width="9.33203125" style="1" customWidth="1"/>
    <col min="14" max="14" width="10.83203125" style="1" hidden="1" customWidth="1"/>
    <col min="15" max="15" width="9.33203125" style="1" hidden="1"/>
    <col min="16" max="24" width="14.1640625" style="1" hidden="1" customWidth="1"/>
    <col min="25" max="25" width="12.33203125" style="1" hidden="1" customWidth="1"/>
    <col min="26" max="26" width="16.33203125" style="1" customWidth="1"/>
    <col min="27" max="27" width="12.33203125" style="1" customWidth="1"/>
    <col min="28" max="28" width="1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M2" s="273"/>
      <c r="N2" s="273"/>
      <c r="O2" s="273"/>
      <c r="P2" s="273"/>
      <c r="Q2" s="273"/>
      <c r="R2" s="273"/>
      <c r="S2" s="273"/>
      <c r="T2" s="273"/>
      <c r="U2" s="273"/>
      <c r="V2" s="273"/>
      <c r="W2" s="273"/>
      <c r="X2" s="273"/>
      <c r="Y2" s="273"/>
      <c r="Z2" s="273"/>
      <c r="AT2" s="17" t="s">
        <v>114</v>
      </c>
    </row>
    <row r="3" spans="1:46" s="1" customFormat="1" ht="6.95" customHeight="1">
      <c r="B3" s="109"/>
      <c r="C3" s="110"/>
      <c r="D3" s="110"/>
      <c r="E3" s="110"/>
      <c r="F3" s="110"/>
      <c r="G3" s="110"/>
      <c r="H3" s="110"/>
      <c r="I3" s="110"/>
      <c r="J3" s="110"/>
      <c r="K3" s="110"/>
      <c r="L3" s="110"/>
      <c r="M3" s="20"/>
      <c r="AT3" s="17" t="s">
        <v>84</v>
      </c>
    </row>
    <row r="4" spans="1:46" s="1" customFormat="1" ht="24.95" customHeight="1">
      <c r="B4" s="20"/>
      <c r="D4" s="111" t="s">
        <v>121</v>
      </c>
      <c r="M4" s="20"/>
      <c r="N4" s="112" t="s">
        <v>11</v>
      </c>
      <c r="AT4" s="17" t="s">
        <v>4</v>
      </c>
    </row>
    <row r="5" spans="1:46" s="1" customFormat="1" ht="6.95" customHeight="1">
      <c r="B5" s="20"/>
      <c r="M5" s="20"/>
    </row>
    <row r="6" spans="1:46" s="1" customFormat="1" ht="12" customHeight="1">
      <c r="B6" s="20"/>
      <c r="D6" s="113" t="s">
        <v>17</v>
      </c>
      <c r="M6" s="20"/>
    </row>
    <row r="7" spans="1:46" s="1" customFormat="1" ht="16.5" customHeight="1">
      <c r="B7" s="20"/>
      <c r="E7" s="304" t="str">
        <f>'Rekapitulace stavby'!K6</f>
        <v>Oprava nástupišť v obvodu ST Zlín</v>
      </c>
      <c r="F7" s="305"/>
      <c r="G7" s="305"/>
      <c r="H7" s="305"/>
      <c r="M7" s="20"/>
    </row>
    <row r="8" spans="1:46" s="2" customFormat="1" ht="12" customHeight="1">
      <c r="A8" s="34"/>
      <c r="B8" s="39"/>
      <c r="C8" s="34"/>
      <c r="D8" s="113" t="s">
        <v>122</v>
      </c>
      <c r="E8" s="34"/>
      <c r="F8" s="34"/>
      <c r="G8" s="34"/>
      <c r="H8" s="34"/>
      <c r="I8" s="34"/>
      <c r="J8" s="34"/>
      <c r="K8" s="34"/>
      <c r="L8" s="34"/>
      <c r="M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306" t="s">
        <v>976</v>
      </c>
      <c r="F9" s="307"/>
      <c r="G9" s="307"/>
      <c r="H9" s="307"/>
      <c r="I9" s="34"/>
      <c r="J9" s="34"/>
      <c r="K9" s="34"/>
      <c r="L9" s="34"/>
      <c r="M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34"/>
      <c r="M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13" t="s">
        <v>19</v>
      </c>
      <c r="E11" s="34"/>
      <c r="F11" s="114" t="s">
        <v>1</v>
      </c>
      <c r="G11" s="34"/>
      <c r="H11" s="34"/>
      <c r="I11" s="113" t="s">
        <v>20</v>
      </c>
      <c r="J11" s="114" t="s">
        <v>1</v>
      </c>
      <c r="K11" s="34"/>
      <c r="L11" s="34"/>
      <c r="M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13" t="s">
        <v>21</v>
      </c>
      <c r="E12" s="34"/>
      <c r="F12" s="114" t="s">
        <v>22</v>
      </c>
      <c r="G12" s="34"/>
      <c r="H12" s="34"/>
      <c r="I12" s="113" t="s">
        <v>23</v>
      </c>
      <c r="J12" s="115">
        <f>'Rekapitulace stavby'!AN8</f>
        <v>0</v>
      </c>
      <c r="K12" s="34"/>
      <c r="L12" s="34"/>
      <c r="M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34"/>
      <c r="M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3" t="s">
        <v>24</v>
      </c>
      <c r="E14" s="34"/>
      <c r="F14" s="34"/>
      <c r="G14" s="34"/>
      <c r="H14" s="34"/>
      <c r="I14" s="113" t="s">
        <v>25</v>
      </c>
      <c r="J14" s="114" t="str">
        <f>IF('Rekapitulace stavby'!AN10="","",'Rekapitulace stavby'!AN10)</f>
        <v/>
      </c>
      <c r="K14" s="34"/>
      <c r="L14" s="34"/>
      <c r="M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14" t="str">
        <f>IF('Rekapitulace stavby'!E11="","",'Rekapitulace stavby'!E11)</f>
        <v xml:space="preserve"> </v>
      </c>
      <c r="F15" s="34"/>
      <c r="G15" s="34"/>
      <c r="H15" s="34"/>
      <c r="I15" s="113" t="s">
        <v>26</v>
      </c>
      <c r="J15" s="114" t="str">
        <f>IF('Rekapitulace stavby'!AN11="","",'Rekapitulace stavby'!AN11)</f>
        <v/>
      </c>
      <c r="K15" s="34"/>
      <c r="L15" s="34"/>
      <c r="M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34"/>
      <c r="M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13" t="s">
        <v>27</v>
      </c>
      <c r="E17" s="34"/>
      <c r="F17" s="34"/>
      <c r="G17" s="34"/>
      <c r="H17" s="34"/>
      <c r="I17" s="113" t="s">
        <v>25</v>
      </c>
      <c r="J17" s="30" t="str">
        <f>'Rekapitulace stavby'!AN13</f>
        <v>Vyplň údaj</v>
      </c>
      <c r="K17" s="34"/>
      <c r="L17" s="34"/>
      <c r="M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308" t="str">
        <f>'Rekapitulace stavby'!E14</f>
        <v>Vyplň údaj</v>
      </c>
      <c r="F18" s="309"/>
      <c r="G18" s="309"/>
      <c r="H18" s="309"/>
      <c r="I18" s="113" t="s">
        <v>26</v>
      </c>
      <c r="J18" s="30" t="str">
        <f>'Rekapitulace stavby'!AN14</f>
        <v>Vyplň údaj</v>
      </c>
      <c r="K18" s="34"/>
      <c r="L18" s="34"/>
      <c r="M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34"/>
      <c r="M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13" t="s">
        <v>29</v>
      </c>
      <c r="E20" s="34"/>
      <c r="F20" s="34"/>
      <c r="G20" s="34"/>
      <c r="H20" s="34"/>
      <c r="I20" s="113" t="s">
        <v>25</v>
      </c>
      <c r="J20" s="114" t="str">
        <f>IF('Rekapitulace stavby'!AN16="","",'Rekapitulace stavby'!AN16)</f>
        <v/>
      </c>
      <c r="K20" s="34"/>
      <c r="L20" s="34"/>
      <c r="M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14" t="str">
        <f>IF('Rekapitulace stavby'!E17="","",'Rekapitulace stavby'!E17)</f>
        <v xml:space="preserve"> </v>
      </c>
      <c r="F21" s="34"/>
      <c r="G21" s="34"/>
      <c r="H21" s="34"/>
      <c r="I21" s="113" t="s">
        <v>26</v>
      </c>
      <c r="J21" s="114" t="str">
        <f>IF('Rekapitulace stavby'!AN17="","",'Rekapitulace stavby'!AN17)</f>
        <v/>
      </c>
      <c r="K21" s="34"/>
      <c r="L21" s="34"/>
      <c r="M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34"/>
      <c r="M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13" t="s">
        <v>30</v>
      </c>
      <c r="E23" s="34"/>
      <c r="F23" s="34"/>
      <c r="G23" s="34"/>
      <c r="H23" s="34"/>
      <c r="I23" s="113" t="s">
        <v>25</v>
      </c>
      <c r="J23" s="114" t="str">
        <f>IF('Rekapitulace stavby'!AN19="","",'Rekapitulace stavby'!AN19)</f>
        <v/>
      </c>
      <c r="K23" s="34"/>
      <c r="L23" s="34"/>
      <c r="M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14" t="str">
        <f>IF('Rekapitulace stavby'!E20="","",'Rekapitulace stavby'!E20)</f>
        <v xml:space="preserve"> </v>
      </c>
      <c r="F24" s="34"/>
      <c r="G24" s="34"/>
      <c r="H24" s="34"/>
      <c r="I24" s="113" t="s">
        <v>26</v>
      </c>
      <c r="J24" s="114" t="str">
        <f>IF('Rekapitulace stavby'!AN20="","",'Rekapitulace stavby'!AN20)</f>
        <v/>
      </c>
      <c r="K24" s="34"/>
      <c r="L24" s="34"/>
      <c r="M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34"/>
      <c r="M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13" t="s">
        <v>31</v>
      </c>
      <c r="E26" s="34"/>
      <c r="F26" s="34"/>
      <c r="G26" s="34"/>
      <c r="H26" s="34"/>
      <c r="I26" s="34"/>
      <c r="J26" s="34"/>
      <c r="K26" s="34"/>
      <c r="L26" s="34"/>
      <c r="M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16"/>
      <c r="B27" s="117"/>
      <c r="C27" s="116"/>
      <c r="D27" s="116"/>
      <c r="E27" s="310" t="s">
        <v>1</v>
      </c>
      <c r="F27" s="310"/>
      <c r="G27" s="310"/>
      <c r="H27" s="310"/>
      <c r="I27" s="116"/>
      <c r="J27" s="116"/>
      <c r="K27" s="116"/>
      <c r="L27" s="116"/>
      <c r="M27" s="118"/>
      <c r="S27" s="116"/>
      <c r="T27" s="116"/>
      <c r="U27" s="116"/>
      <c r="V27" s="116"/>
      <c r="W27" s="116"/>
      <c r="X27" s="116"/>
      <c r="Y27" s="116"/>
      <c r="Z27" s="116"/>
      <c r="AA27" s="116"/>
      <c r="AB27" s="116"/>
      <c r="AC27" s="116"/>
      <c r="AD27" s="116"/>
      <c r="AE27" s="116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34"/>
      <c r="M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19"/>
      <c r="E29" s="119"/>
      <c r="F29" s="119"/>
      <c r="G29" s="119"/>
      <c r="H29" s="119"/>
      <c r="I29" s="119"/>
      <c r="J29" s="119"/>
      <c r="K29" s="119"/>
      <c r="L29" s="119"/>
      <c r="M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12.75">
      <c r="A30" s="34"/>
      <c r="B30" s="39"/>
      <c r="C30" s="34"/>
      <c r="D30" s="34"/>
      <c r="E30" s="113" t="s">
        <v>124</v>
      </c>
      <c r="F30" s="34"/>
      <c r="G30" s="34"/>
      <c r="H30" s="34"/>
      <c r="I30" s="34"/>
      <c r="J30" s="34"/>
      <c r="K30" s="120">
        <f>I96</f>
        <v>0</v>
      </c>
      <c r="L30" s="34"/>
      <c r="M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12.75">
      <c r="A31" s="34"/>
      <c r="B31" s="39"/>
      <c r="C31" s="34"/>
      <c r="D31" s="34"/>
      <c r="E31" s="113" t="s">
        <v>125</v>
      </c>
      <c r="F31" s="34"/>
      <c r="G31" s="34"/>
      <c r="H31" s="34"/>
      <c r="I31" s="34"/>
      <c r="J31" s="34"/>
      <c r="K31" s="120">
        <f>J96</f>
        <v>0</v>
      </c>
      <c r="L31" s="34"/>
      <c r="M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25.35" customHeight="1">
      <c r="A32" s="34"/>
      <c r="B32" s="39"/>
      <c r="C32" s="34"/>
      <c r="D32" s="121" t="s">
        <v>32</v>
      </c>
      <c r="E32" s="34"/>
      <c r="F32" s="34"/>
      <c r="G32" s="34"/>
      <c r="H32" s="34"/>
      <c r="I32" s="34"/>
      <c r="J32" s="34"/>
      <c r="K32" s="122">
        <f>ROUND(K120, 2)</f>
        <v>0</v>
      </c>
      <c r="L32" s="34"/>
      <c r="M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6.95" customHeight="1">
      <c r="A33" s="34"/>
      <c r="B33" s="39"/>
      <c r="C33" s="34"/>
      <c r="D33" s="119"/>
      <c r="E33" s="119"/>
      <c r="F33" s="119"/>
      <c r="G33" s="119"/>
      <c r="H33" s="119"/>
      <c r="I33" s="119"/>
      <c r="J33" s="119"/>
      <c r="K33" s="119"/>
      <c r="L33" s="119"/>
      <c r="M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34"/>
      <c r="F34" s="123" t="s">
        <v>34</v>
      </c>
      <c r="G34" s="34"/>
      <c r="H34" s="34"/>
      <c r="I34" s="123" t="s">
        <v>33</v>
      </c>
      <c r="J34" s="34"/>
      <c r="K34" s="123" t="s">
        <v>35</v>
      </c>
      <c r="L34" s="34"/>
      <c r="M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customHeight="1">
      <c r="A35" s="34"/>
      <c r="B35" s="39"/>
      <c r="C35" s="34"/>
      <c r="D35" s="124" t="s">
        <v>36</v>
      </c>
      <c r="E35" s="113" t="s">
        <v>37</v>
      </c>
      <c r="F35" s="120">
        <f>ROUND((SUM(BE120:BE134)),  2)</f>
        <v>0</v>
      </c>
      <c r="G35" s="34"/>
      <c r="H35" s="34"/>
      <c r="I35" s="125">
        <v>0.21</v>
      </c>
      <c r="J35" s="34"/>
      <c r="K35" s="120">
        <f>ROUND(((SUM(BE120:BE134))*I35),  2)</f>
        <v>0</v>
      </c>
      <c r="L35" s="34"/>
      <c r="M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customHeight="1">
      <c r="A36" s="34"/>
      <c r="B36" s="39"/>
      <c r="C36" s="34"/>
      <c r="D36" s="34"/>
      <c r="E36" s="113" t="s">
        <v>38</v>
      </c>
      <c r="F36" s="120">
        <f>ROUND((SUM(BF120:BF134)),  2)</f>
        <v>0</v>
      </c>
      <c r="G36" s="34"/>
      <c r="H36" s="34"/>
      <c r="I36" s="125">
        <v>0.15</v>
      </c>
      <c r="J36" s="34"/>
      <c r="K36" s="120">
        <f>ROUND(((SUM(BF120:BF134))*I36),  2)</f>
        <v>0</v>
      </c>
      <c r="L36" s="34"/>
      <c r="M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3" t="s">
        <v>39</v>
      </c>
      <c r="F37" s="120">
        <f>ROUND((SUM(BG120:BG134)),  2)</f>
        <v>0</v>
      </c>
      <c r="G37" s="34"/>
      <c r="H37" s="34"/>
      <c r="I37" s="125">
        <v>0.21</v>
      </c>
      <c r="J37" s="34"/>
      <c r="K37" s="120">
        <f>0</f>
        <v>0</v>
      </c>
      <c r="L37" s="34"/>
      <c r="M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14.45" hidden="1" customHeight="1">
      <c r="A38" s="34"/>
      <c r="B38" s="39"/>
      <c r="C38" s="34"/>
      <c r="D38" s="34"/>
      <c r="E38" s="113" t="s">
        <v>40</v>
      </c>
      <c r="F38" s="120">
        <f>ROUND((SUM(BH120:BH134)),  2)</f>
        <v>0</v>
      </c>
      <c r="G38" s="34"/>
      <c r="H38" s="34"/>
      <c r="I38" s="125">
        <v>0.15</v>
      </c>
      <c r="J38" s="34"/>
      <c r="K38" s="120">
        <f>0</f>
        <v>0</v>
      </c>
      <c r="L38" s="34"/>
      <c r="M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14.45" hidden="1" customHeight="1">
      <c r="A39" s="34"/>
      <c r="B39" s="39"/>
      <c r="C39" s="34"/>
      <c r="D39" s="34"/>
      <c r="E39" s="113" t="s">
        <v>41</v>
      </c>
      <c r="F39" s="120">
        <f>ROUND((SUM(BI120:BI134)),  2)</f>
        <v>0</v>
      </c>
      <c r="G39" s="34"/>
      <c r="H39" s="34"/>
      <c r="I39" s="125">
        <v>0</v>
      </c>
      <c r="J39" s="34"/>
      <c r="K39" s="120">
        <f>0</f>
        <v>0</v>
      </c>
      <c r="L39" s="34"/>
      <c r="M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6.9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34"/>
      <c r="M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2" customFormat="1" ht="25.35" customHeight="1">
      <c r="A41" s="34"/>
      <c r="B41" s="39"/>
      <c r="C41" s="126"/>
      <c r="D41" s="127" t="s">
        <v>42</v>
      </c>
      <c r="E41" s="128"/>
      <c r="F41" s="128"/>
      <c r="G41" s="129" t="s">
        <v>43</v>
      </c>
      <c r="H41" s="130" t="s">
        <v>44</v>
      </c>
      <c r="I41" s="128"/>
      <c r="J41" s="128"/>
      <c r="K41" s="131">
        <f>SUM(K32:K39)</f>
        <v>0</v>
      </c>
      <c r="L41" s="132"/>
      <c r="M41" s="51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pans="1:31" s="2" customFormat="1" ht="14.45" customHeight="1">
      <c r="A42" s="34"/>
      <c r="B42" s="39"/>
      <c r="C42" s="34"/>
      <c r="D42" s="34"/>
      <c r="E42" s="34"/>
      <c r="F42" s="34"/>
      <c r="G42" s="34"/>
      <c r="H42" s="34"/>
      <c r="I42" s="34"/>
      <c r="J42" s="34"/>
      <c r="K42" s="34"/>
      <c r="L42" s="34"/>
      <c r="M42" s="51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pans="1:31" s="1" customFormat="1" ht="14.45" customHeight="1">
      <c r="B43" s="20"/>
      <c r="M43" s="20"/>
    </row>
    <row r="44" spans="1:31" s="1" customFormat="1" ht="14.45" customHeight="1">
      <c r="B44" s="20"/>
      <c r="M44" s="20"/>
    </row>
    <row r="45" spans="1:31" s="1" customFormat="1" ht="14.45" customHeight="1">
      <c r="B45" s="20"/>
      <c r="M45" s="20"/>
    </row>
    <row r="46" spans="1:31" s="1" customFormat="1" ht="14.45" customHeight="1">
      <c r="B46" s="20"/>
      <c r="M46" s="20"/>
    </row>
    <row r="47" spans="1:31" s="1" customFormat="1" ht="14.45" customHeight="1">
      <c r="B47" s="20"/>
      <c r="M47" s="20"/>
    </row>
    <row r="48" spans="1:31" s="1" customFormat="1" ht="14.45" customHeight="1">
      <c r="B48" s="20"/>
      <c r="M48" s="20"/>
    </row>
    <row r="49" spans="1:31" s="1" customFormat="1" ht="14.45" customHeight="1">
      <c r="B49" s="20"/>
      <c r="M49" s="20"/>
    </row>
    <row r="50" spans="1:31" s="2" customFormat="1" ht="14.45" customHeight="1">
      <c r="B50" s="51"/>
      <c r="D50" s="133" t="s">
        <v>45</v>
      </c>
      <c r="E50" s="134"/>
      <c r="F50" s="134"/>
      <c r="G50" s="133" t="s">
        <v>46</v>
      </c>
      <c r="H50" s="134"/>
      <c r="I50" s="134"/>
      <c r="J50" s="134"/>
      <c r="K50" s="134"/>
      <c r="L50" s="134"/>
      <c r="M50" s="51"/>
    </row>
    <row r="51" spans="1:31">
      <c r="B51" s="20"/>
      <c r="M51" s="20"/>
    </row>
    <row r="52" spans="1:31">
      <c r="B52" s="20"/>
      <c r="M52" s="20"/>
    </row>
    <row r="53" spans="1:31">
      <c r="B53" s="20"/>
      <c r="M53" s="20"/>
    </row>
    <row r="54" spans="1:31">
      <c r="B54" s="20"/>
      <c r="M54" s="20"/>
    </row>
    <row r="55" spans="1:31">
      <c r="B55" s="20"/>
      <c r="M55" s="20"/>
    </row>
    <row r="56" spans="1:31">
      <c r="B56" s="20"/>
      <c r="M56" s="20"/>
    </row>
    <row r="57" spans="1:31">
      <c r="B57" s="20"/>
      <c r="M57" s="20"/>
    </row>
    <row r="58" spans="1:31">
      <c r="B58" s="20"/>
      <c r="M58" s="20"/>
    </row>
    <row r="59" spans="1:31">
      <c r="B59" s="20"/>
      <c r="M59" s="20"/>
    </row>
    <row r="60" spans="1:31">
      <c r="B60" s="20"/>
      <c r="M60" s="20"/>
    </row>
    <row r="61" spans="1:31" s="2" customFormat="1" ht="12.75">
      <c r="A61" s="34"/>
      <c r="B61" s="39"/>
      <c r="C61" s="34"/>
      <c r="D61" s="135" t="s">
        <v>47</v>
      </c>
      <c r="E61" s="136"/>
      <c r="F61" s="137" t="s">
        <v>48</v>
      </c>
      <c r="G61" s="135" t="s">
        <v>47</v>
      </c>
      <c r="H61" s="136"/>
      <c r="I61" s="136"/>
      <c r="J61" s="138" t="s">
        <v>48</v>
      </c>
      <c r="K61" s="136"/>
      <c r="L61" s="136"/>
      <c r="M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>
      <c r="B62" s="20"/>
      <c r="M62" s="20"/>
    </row>
    <row r="63" spans="1:31">
      <c r="B63" s="20"/>
      <c r="M63" s="20"/>
    </row>
    <row r="64" spans="1:31">
      <c r="B64" s="20"/>
      <c r="M64" s="20"/>
    </row>
    <row r="65" spans="1:31" s="2" customFormat="1" ht="12.75">
      <c r="A65" s="34"/>
      <c r="B65" s="39"/>
      <c r="C65" s="34"/>
      <c r="D65" s="133" t="s">
        <v>49</v>
      </c>
      <c r="E65" s="139"/>
      <c r="F65" s="139"/>
      <c r="G65" s="133" t="s">
        <v>50</v>
      </c>
      <c r="H65" s="139"/>
      <c r="I65" s="139"/>
      <c r="J65" s="139"/>
      <c r="K65" s="139"/>
      <c r="L65" s="139"/>
      <c r="M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>
      <c r="B66" s="20"/>
      <c r="M66" s="20"/>
    </row>
    <row r="67" spans="1:31">
      <c r="B67" s="20"/>
      <c r="M67" s="20"/>
    </row>
    <row r="68" spans="1:31">
      <c r="B68" s="20"/>
      <c r="M68" s="20"/>
    </row>
    <row r="69" spans="1:31">
      <c r="B69" s="20"/>
      <c r="M69" s="20"/>
    </row>
    <row r="70" spans="1:31">
      <c r="B70" s="20"/>
      <c r="M70" s="20"/>
    </row>
    <row r="71" spans="1:31">
      <c r="B71" s="20"/>
      <c r="M71" s="20"/>
    </row>
    <row r="72" spans="1:31">
      <c r="B72" s="20"/>
      <c r="M72" s="20"/>
    </row>
    <row r="73" spans="1:31">
      <c r="B73" s="20"/>
      <c r="M73" s="20"/>
    </row>
    <row r="74" spans="1:31">
      <c r="B74" s="20"/>
      <c r="M74" s="20"/>
    </row>
    <row r="75" spans="1:31">
      <c r="B75" s="20"/>
      <c r="M75" s="20"/>
    </row>
    <row r="76" spans="1:31" s="2" customFormat="1" ht="12.75">
      <c r="A76" s="34"/>
      <c r="B76" s="39"/>
      <c r="C76" s="34"/>
      <c r="D76" s="135" t="s">
        <v>47</v>
      </c>
      <c r="E76" s="136"/>
      <c r="F76" s="137" t="s">
        <v>48</v>
      </c>
      <c r="G76" s="135" t="s">
        <v>47</v>
      </c>
      <c r="H76" s="136"/>
      <c r="I76" s="136"/>
      <c r="J76" s="138" t="s">
        <v>48</v>
      </c>
      <c r="K76" s="136"/>
      <c r="L76" s="136"/>
      <c r="M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40"/>
      <c r="C77" s="141"/>
      <c r="D77" s="141"/>
      <c r="E77" s="141"/>
      <c r="F77" s="141"/>
      <c r="G77" s="141"/>
      <c r="H77" s="141"/>
      <c r="I77" s="141"/>
      <c r="J77" s="141"/>
      <c r="K77" s="141"/>
      <c r="L77" s="141"/>
      <c r="M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47" s="2" customFormat="1" ht="6.95" customHeight="1">
      <c r="A81" s="34"/>
      <c r="B81" s="142"/>
      <c r="C81" s="143"/>
      <c r="D81" s="143"/>
      <c r="E81" s="143"/>
      <c r="F81" s="143"/>
      <c r="G81" s="143"/>
      <c r="H81" s="143"/>
      <c r="I81" s="143"/>
      <c r="J81" s="143"/>
      <c r="K81" s="143"/>
      <c r="L81" s="143"/>
      <c r="M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4.95" customHeight="1">
      <c r="A82" s="34"/>
      <c r="B82" s="35"/>
      <c r="C82" s="23" t="s">
        <v>126</v>
      </c>
      <c r="D82" s="36"/>
      <c r="E82" s="36"/>
      <c r="F82" s="36"/>
      <c r="G82" s="36"/>
      <c r="H82" s="36"/>
      <c r="I82" s="36"/>
      <c r="J82" s="36"/>
      <c r="K82" s="36"/>
      <c r="L82" s="36"/>
      <c r="M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36"/>
      <c r="M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customHeight="1">
      <c r="A84" s="34"/>
      <c r="B84" s="35"/>
      <c r="C84" s="29" t="s">
        <v>17</v>
      </c>
      <c r="D84" s="36"/>
      <c r="E84" s="36"/>
      <c r="F84" s="36"/>
      <c r="G84" s="36"/>
      <c r="H84" s="36"/>
      <c r="I84" s="36"/>
      <c r="J84" s="36"/>
      <c r="K84" s="36"/>
      <c r="L84" s="36"/>
      <c r="M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16.5" customHeight="1">
      <c r="A85" s="34"/>
      <c r="B85" s="35"/>
      <c r="C85" s="36"/>
      <c r="D85" s="36"/>
      <c r="E85" s="302" t="str">
        <f>E7</f>
        <v>Oprava nástupišť v obvodu ST Zlín</v>
      </c>
      <c r="F85" s="303"/>
      <c r="G85" s="303"/>
      <c r="H85" s="303"/>
      <c r="I85" s="36"/>
      <c r="J85" s="36"/>
      <c r="K85" s="36"/>
      <c r="L85" s="36"/>
      <c r="M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12" customHeight="1">
      <c r="A86" s="34"/>
      <c r="B86" s="35"/>
      <c r="C86" s="29" t="s">
        <v>122</v>
      </c>
      <c r="D86" s="36"/>
      <c r="E86" s="36"/>
      <c r="F86" s="36"/>
      <c r="G86" s="36"/>
      <c r="H86" s="36"/>
      <c r="I86" s="36"/>
      <c r="J86" s="36"/>
      <c r="K86" s="36"/>
      <c r="L86" s="36"/>
      <c r="M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16.5" customHeight="1">
      <c r="A87" s="34"/>
      <c r="B87" s="35"/>
      <c r="C87" s="36"/>
      <c r="D87" s="36"/>
      <c r="E87" s="296" t="str">
        <f>E9</f>
        <v>SO 02.3.2 - zast. Popovice - Oprava osvětlení - ÚRS</v>
      </c>
      <c r="F87" s="301"/>
      <c r="G87" s="301"/>
      <c r="H87" s="301"/>
      <c r="I87" s="36"/>
      <c r="J87" s="36"/>
      <c r="K87" s="36"/>
      <c r="L87" s="36"/>
      <c r="M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36"/>
      <c r="M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12" customHeight="1">
      <c r="A89" s="34"/>
      <c r="B89" s="35"/>
      <c r="C89" s="29" t="s">
        <v>21</v>
      </c>
      <c r="D89" s="36"/>
      <c r="E89" s="36"/>
      <c r="F89" s="27" t="str">
        <f>F12</f>
        <v xml:space="preserve"> </v>
      </c>
      <c r="G89" s="36"/>
      <c r="H89" s="36"/>
      <c r="I89" s="29" t="s">
        <v>23</v>
      </c>
      <c r="J89" s="66">
        <f>IF(J12="","",J12)</f>
        <v>0</v>
      </c>
      <c r="K89" s="36"/>
      <c r="L89" s="36"/>
      <c r="M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36"/>
      <c r="M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15.2" customHeight="1">
      <c r="A91" s="34"/>
      <c r="B91" s="35"/>
      <c r="C91" s="29" t="s">
        <v>24</v>
      </c>
      <c r="D91" s="36"/>
      <c r="E91" s="36"/>
      <c r="F91" s="27" t="str">
        <f>E15</f>
        <v xml:space="preserve"> </v>
      </c>
      <c r="G91" s="36"/>
      <c r="H91" s="36"/>
      <c r="I91" s="29" t="s">
        <v>29</v>
      </c>
      <c r="J91" s="32" t="str">
        <f>E21</f>
        <v xml:space="preserve"> </v>
      </c>
      <c r="K91" s="36"/>
      <c r="L91" s="36"/>
      <c r="M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15.2" customHeight="1">
      <c r="A92" s="34"/>
      <c r="B92" s="35"/>
      <c r="C92" s="29" t="s">
        <v>27</v>
      </c>
      <c r="D92" s="36"/>
      <c r="E92" s="36"/>
      <c r="F92" s="27" t="str">
        <f>IF(E18="","",E18)</f>
        <v>Vyplň údaj</v>
      </c>
      <c r="G92" s="36"/>
      <c r="H92" s="36"/>
      <c r="I92" s="29" t="s">
        <v>30</v>
      </c>
      <c r="J92" s="32" t="str">
        <f>E24</f>
        <v xml:space="preserve"> </v>
      </c>
      <c r="K92" s="36"/>
      <c r="L92" s="36"/>
      <c r="M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35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36"/>
      <c r="M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9.25" customHeight="1">
      <c r="A94" s="34"/>
      <c r="B94" s="35"/>
      <c r="C94" s="144" t="s">
        <v>127</v>
      </c>
      <c r="D94" s="145"/>
      <c r="E94" s="145"/>
      <c r="F94" s="145"/>
      <c r="G94" s="145"/>
      <c r="H94" s="145"/>
      <c r="I94" s="146" t="s">
        <v>128</v>
      </c>
      <c r="J94" s="146" t="s">
        <v>129</v>
      </c>
      <c r="K94" s="146" t="s">
        <v>130</v>
      </c>
      <c r="L94" s="145"/>
      <c r="M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36"/>
      <c r="M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47" s="2" customFormat="1" ht="22.9" customHeight="1">
      <c r="A96" s="34"/>
      <c r="B96" s="35"/>
      <c r="C96" s="147" t="s">
        <v>131</v>
      </c>
      <c r="D96" s="36"/>
      <c r="E96" s="36"/>
      <c r="F96" s="36"/>
      <c r="G96" s="36"/>
      <c r="H96" s="36"/>
      <c r="I96" s="84">
        <f t="shared" ref="I96:J100" si="0">Q120</f>
        <v>0</v>
      </c>
      <c r="J96" s="84">
        <f t="shared" si="0"/>
        <v>0</v>
      </c>
      <c r="K96" s="84">
        <f>K120</f>
        <v>0</v>
      </c>
      <c r="L96" s="36"/>
      <c r="M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7" t="s">
        <v>132</v>
      </c>
    </row>
    <row r="97" spans="1:31" s="9" customFormat="1" ht="24.95" customHeight="1">
      <c r="B97" s="148"/>
      <c r="C97" s="149"/>
      <c r="D97" s="150" t="s">
        <v>133</v>
      </c>
      <c r="E97" s="151"/>
      <c r="F97" s="151"/>
      <c r="G97" s="151"/>
      <c r="H97" s="151"/>
      <c r="I97" s="152">
        <f t="shared" si="0"/>
        <v>0</v>
      </c>
      <c r="J97" s="152">
        <f t="shared" si="0"/>
        <v>0</v>
      </c>
      <c r="K97" s="152">
        <f>K121</f>
        <v>0</v>
      </c>
      <c r="L97" s="149"/>
      <c r="M97" s="153"/>
    </row>
    <row r="98" spans="1:31" s="10" customFormat="1" ht="19.899999999999999" customHeight="1">
      <c r="B98" s="154"/>
      <c r="C98" s="155"/>
      <c r="D98" s="156" t="s">
        <v>448</v>
      </c>
      <c r="E98" s="157"/>
      <c r="F98" s="157"/>
      <c r="G98" s="157"/>
      <c r="H98" s="157"/>
      <c r="I98" s="158">
        <f t="shared" si="0"/>
        <v>0</v>
      </c>
      <c r="J98" s="158">
        <f t="shared" si="0"/>
        <v>0</v>
      </c>
      <c r="K98" s="158">
        <f>K122</f>
        <v>0</v>
      </c>
      <c r="L98" s="155"/>
      <c r="M98" s="159"/>
    </row>
    <row r="99" spans="1:31" s="9" customFormat="1" ht="24.95" customHeight="1">
      <c r="B99" s="148"/>
      <c r="C99" s="149"/>
      <c r="D99" s="150" t="s">
        <v>762</v>
      </c>
      <c r="E99" s="151"/>
      <c r="F99" s="151"/>
      <c r="G99" s="151"/>
      <c r="H99" s="151"/>
      <c r="I99" s="152">
        <f t="shared" si="0"/>
        <v>0</v>
      </c>
      <c r="J99" s="152">
        <f t="shared" si="0"/>
        <v>0</v>
      </c>
      <c r="K99" s="152">
        <f>K123</f>
        <v>0</v>
      </c>
      <c r="L99" s="149"/>
      <c r="M99" s="153"/>
    </row>
    <row r="100" spans="1:31" s="10" customFormat="1" ht="19.899999999999999" customHeight="1">
      <c r="B100" s="154"/>
      <c r="C100" s="155"/>
      <c r="D100" s="156" t="s">
        <v>763</v>
      </c>
      <c r="E100" s="157"/>
      <c r="F100" s="157"/>
      <c r="G100" s="157"/>
      <c r="H100" s="157"/>
      <c r="I100" s="158">
        <f t="shared" si="0"/>
        <v>0</v>
      </c>
      <c r="J100" s="158">
        <f t="shared" si="0"/>
        <v>0</v>
      </c>
      <c r="K100" s="158">
        <f>K124</f>
        <v>0</v>
      </c>
      <c r="L100" s="155"/>
      <c r="M100" s="159"/>
    </row>
    <row r="101" spans="1:31" s="2" customFormat="1" ht="21.75" customHeight="1">
      <c r="A101" s="34"/>
      <c r="B101" s="35"/>
      <c r="C101" s="36"/>
      <c r="D101" s="36"/>
      <c r="E101" s="36"/>
      <c r="F101" s="36"/>
      <c r="G101" s="36"/>
      <c r="H101" s="36"/>
      <c r="I101" s="36"/>
      <c r="J101" s="36"/>
      <c r="K101" s="36"/>
      <c r="L101" s="36"/>
      <c r="M101" s="51"/>
      <c r="S101" s="34"/>
      <c r="T101" s="34"/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</row>
    <row r="102" spans="1:31" s="2" customFormat="1" ht="6.95" customHeight="1">
      <c r="A102" s="34"/>
      <c r="B102" s="54"/>
      <c r="C102" s="55"/>
      <c r="D102" s="55"/>
      <c r="E102" s="55"/>
      <c r="F102" s="55"/>
      <c r="G102" s="55"/>
      <c r="H102" s="55"/>
      <c r="I102" s="55"/>
      <c r="J102" s="55"/>
      <c r="K102" s="55"/>
      <c r="L102" s="55"/>
      <c r="M102" s="51"/>
      <c r="S102" s="34"/>
      <c r="T102" s="34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</row>
    <row r="106" spans="1:31" s="2" customFormat="1" ht="6.95" customHeight="1">
      <c r="A106" s="34"/>
      <c r="B106" s="56"/>
      <c r="C106" s="57"/>
      <c r="D106" s="57"/>
      <c r="E106" s="57"/>
      <c r="F106" s="57"/>
      <c r="G106" s="57"/>
      <c r="H106" s="57"/>
      <c r="I106" s="57"/>
      <c r="J106" s="57"/>
      <c r="K106" s="57"/>
      <c r="L106" s="57"/>
      <c r="M106" s="51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pans="1:31" s="2" customFormat="1" ht="24.95" customHeight="1">
      <c r="A107" s="34"/>
      <c r="B107" s="35"/>
      <c r="C107" s="23" t="s">
        <v>141</v>
      </c>
      <c r="D107" s="36"/>
      <c r="E107" s="36"/>
      <c r="F107" s="36"/>
      <c r="G107" s="36"/>
      <c r="H107" s="36"/>
      <c r="I107" s="36"/>
      <c r="J107" s="36"/>
      <c r="K107" s="36"/>
      <c r="L107" s="36"/>
      <c r="M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pans="1:31" s="2" customFormat="1" ht="6.95" customHeight="1">
      <c r="A108" s="34"/>
      <c r="B108" s="35"/>
      <c r="C108" s="36"/>
      <c r="D108" s="36"/>
      <c r="E108" s="36"/>
      <c r="F108" s="36"/>
      <c r="G108" s="36"/>
      <c r="H108" s="36"/>
      <c r="I108" s="36"/>
      <c r="J108" s="36"/>
      <c r="K108" s="36"/>
      <c r="L108" s="36"/>
      <c r="M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pans="1:31" s="2" customFormat="1" ht="12" customHeight="1">
      <c r="A109" s="34"/>
      <c r="B109" s="35"/>
      <c r="C109" s="29" t="s">
        <v>17</v>
      </c>
      <c r="D109" s="36"/>
      <c r="E109" s="36"/>
      <c r="F109" s="36"/>
      <c r="G109" s="36"/>
      <c r="H109" s="36"/>
      <c r="I109" s="36"/>
      <c r="J109" s="36"/>
      <c r="K109" s="36"/>
      <c r="L109" s="36"/>
      <c r="M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pans="1:31" s="2" customFormat="1" ht="16.5" customHeight="1">
      <c r="A110" s="34"/>
      <c r="B110" s="35"/>
      <c r="C110" s="36"/>
      <c r="D110" s="36"/>
      <c r="E110" s="302" t="str">
        <f>E7</f>
        <v>Oprava nástupišť v obvodu ST Zlín</v>
      </c>
      <c r="F110" s="303"/>
      <c r="G110" s="303"/>
      <c r="H110" s="303"/>
      <c r="I110" s="36"/>
      <c r="J110" s="36"/>
      <c r="K110" s="36"/>
      <c r="L110" s="36"/>
      <c r="M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31" s="2" customFormat="1" ht="12" customHeight="1">
      <c r="A111" s="34"/>
      <c r="B111" s="35"/>
      <c r="C111" s="29" t="s">
        <v>122</v>
      </c>
      <c r="D111" s="36"/>
      <c r="E111" s="36"/>
      <c r="F111" s="36"/>
      <c r="G111" s="36"/>
      <c r="H111" s="36"/>
      <c r="I111" s="36"/>
      <c r="J111" s="36"/>
      <c r="K111" s="36"/>
      <c r="L111" s="36"/>
      <c r="M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31" s="2" customFormat="1" ht="16.5" customHeight="1">
      <c r="A112" s="34"/>
      <c r="B112" s="35"/>
      <c r="C112" s="36"/>
      <c r="D112" s="36"/>
      <c r="E112" s="296" t="str">
        <f>E9</f>
        <v>SO 02.3.2 - zast. Popovice - Oprava osvětlení - ÚRS</v>
      </c>
      <c r="F112" s="301"/>
      <c r="G112" s="301"/>
      <c r="H112" s="301"/>
      <c r="I112" s="36"/>
      <c r="J112" s="36"/>
      <c r="K112" s="36"/>
      <c r="L112" s="36"/>
      <c r="M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5" s="2" customFormat="1" ht="6.95" customHeight="1">
      <c r="A113" s="34"/>
      <c r="B113" s="35"/>
      <c r="C113" s="36"/>
      <c r="D113" s="36"/>
      <c r="E113" s="36"/>
      <c r="F113" s="36"/>
      <c r="G113" s="36"/>
      <c r="H113" s="36"/>
      <c r="I113" s="36"/>
      <c r="J113" s="36"/>
      <c r="K113" s="36"/>
      <c r="L113" s="36"/>
      <c r="M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5" s="2" customFormat="1" ht="12" customHeight="1">
      <c r="A114" s="34"/>
      <c r="B114" s="35"/>
      <c r="C114" s="29" t="s">
        <v>21</v>
      </c>
      <c r="D114" s="36"/>
      <c r="E114" s="36"/>
      <c r="F114" s="27" t="str">
        <f>F12</f>
        <v xml:space="preserve"> </v>
      </c>
      <c r="G114" s="36"/>
      <c r="H114" s="36"/>
      <c r="I114" s="29" t="s">
        <v>23</v>
      </c>
      <c r="J114" s="66">
        <f>IF(J12="","",J12)</f>
        <v>0</v>
      </c>
      <c r="K114" s="36"/>
      <c r="L114" s="36"/>
      <c r="M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5" s="2" customFormat="1" ht="6.95" customHeight="1">
      <c r="A115" s="34"/>
      <c r="B115" s="35"/>
      <c r="C115" s="36"/>
      <c r="D115" s="36"/>
      <c r="E115" s="36"/>
      <c r="F115" s="36"/>
      <c r="G115" s="36"/>
      <c r="H115" s="36"/>
      <c r="I115" s="36"/>
      <c r="J115" s="36"/>
      <c r="K115" s="36"/>
      <c r="L115" s="36"/>
      <c r="M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5" s="2" customFormat="1" ht="15.2" customHeight="1">
      <c r="A116" s="34"/>
      <c r="B116" s="35"/>
      <c r="C116" s="29" t="s">
        <v>24</v>
      </c>
      <c r="D116" s="36"/>
      <c r="E116" s="36"/>
      <c r="F116" s="27" t="str">
        <f>E15</f>
        <v xml:space="preserve"> </v>
      </c>
      <c r="G116" s="36"/>
      <c r="H116" s="36"/>
      <c r="I116" s="29" t="s">
        <v>29</v>
      </c>
      <c r="J116" s="32" t="str">
        <f>E21</f>
        <v xml:space="preserve"> </v>
      </c>
      <c r="K116" s="36"/>
      <c r="L116" s="36"/>
      <c r="M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5" s="2" customFormat="1" ht="15.2" customHeight="1">
      <c r="A117" s="34"/>
      <c r="B117" s="35"/>
      <c r="C117" s="29" t="s">
        <v>27</v>
      </c>
      <c r="D117" s="36"/>
      <c r="E117" s="36"/>
      <c r="F117" s="27" t="str">
        <f>IF(E18="","",E18)</f>
        <v>Vyplň údaj</v>
      </c>
      <c r="G117" s="36"/>
      <c r="H117" s="36"/>
      <c r="I117" s="29" t="s">
        <v>30</v>
      </c>
      <c r="J117" s="32" t="str">
        <f>E24</f>
        <v xml:space="preserve"> </v>
      </c>
      <c r="K117" s="36"/>
      <c r="L117" s="36"/>
      <c r="M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5" s="2" customFormat="1" ht="10.35" customHeight="1">
      <c r="A118" s="34"/>
      <c r="B118" s="35"/>
      <c r="C118" s="36"/>
      <c r="D118" s="36"/>
      <c r="E118" s="36"/>
      <c r="F118" s="36"/>
      <c r="G118" s="36"/>
      <c r="H118" s="36"/>
      <c r="I118" s="36"/>
      <c r="J118" s="36"/>
      <c r="K118" s="36"/>
      <c r="L118" s="36"/>
      <c r="M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65" s="11" customFormat="1" ht="29.25" customHeight="1">
      <c r="A119" s="160"/>
      <c r="B119" s="161"/>
      <c r="C119" s="162" t="s">
        <v>142</v>
      </c>
      <c r="D119" s="163" t="s">
        <v>57</v>
      </c>
      <c r="E119" s="163" t="s">
        <v>53</v>
      </c>
      <c r="F119" s="163" t="s">
        <v>54</v>
      </c>
      <c r="G119" s="163" t="s">
        <v>143</v>
      </c>
      <c r="H119" s="163" t="s">
        <v>144</v>
      </c>
      <c r="I119" s="163" t="s">
        <v>145</v>
      </c>
      <c r="J119" s="163" t="s">
        <v>146</v>
      </c>
      <c r="K119" s="163" t="s">
        <v>130</v>
      </c>
      <c r="L119" s="164" t="s">
        <v>147</v>
      </c>
      <c r="M119" s="165"/>
      <c r="N119" s="75" t="s">
        <v>1</v>
      </c>
      <c r="O119" s="76" t="s">
        <v>36</v>
      </c>
      <c r="P119" s="76" t="s">
        <v>148</v>
      </c>
      <c r="Q119" s="76" t="s">
        <v>149</v>
      </c>
      <c r="R119" s="76" t="s">
        <v>150</v>
      </c>
      <c r="S119" s="76" t="s">
        <v>151</v>
      </c>
      <c r="T119" s="76" t="s">
        <v>152</v>
      </c>
      <c r="U119" s="76" t="s">
        <v>153</v>
      </c>
      <c r="V119" s="76" t="s">
        <v>154</v>
      </c>
      <c r="W119" s="76" t="s">
        <v>155</v>
      </c>
      <c r="X119" s="77" t="s">
        <v>156</v>
      </c>
      <c r="Y119" s="160"/>
      <c r="Z119" s="160"/>
      <c r="AA119" s="160"/>
      <c r="AB119" s="160"/>
      <c r="AC119" s="160"/>
      <c r="AD119" s="160"/>
      <c r="AE119" s="160"/>
    </row>
    <row r="120" spans="1:65" s="2" customFormat="1" ht="22.9" customHeight="1">
      <c r="A120" s="34"/>
      <c r="B120" s="35"/>
      <c r="C120" s="82" t="s">
        <v>157</v>
      </c>
      <c r="D120" s="36"/>
      <c r="E120" s="36"/>
      <c r="F120" s="36"/>
      <c r="G120" s="36"/>
      <c r="H120" s="36"/>
      <c r="I120" s="36"/>
      <c r="J120" s="36"/>
      <c r="K120" s="166">
        <f>BK120</f>
        <v>0</v>
      </c>
      <c r="L120" s="36"/>
      <c r="M120" s="39"/>
      <c r="N120" s="78"/>
      <c r="O120" s="167"/>
      <c r="P120" s="79"/>
      <c r="Q120" s="168">
        <f>Q121+Q123</f>
        <v>0</v>
      </c>
      <c r="R120" s="168">
        <f>R121+R123</f>
        <v>0</v>
      </c>
      <c r="S120" s="79"/>
      <c r="T120" s="169">
        <f>T121+T123</f>
        <v>0</v>
      </c>
      <c r="U120" s="79"/>
      <c r="V120" s="169">
        <f>V121+V123</f>
        <v>1.117</v>
      </c>
      <c r="W120" s="79"/>
      <c r="X120" s="170">
        <f>X121+X123</f>
        <v>0</v>
      </c>
      <c r="Y120" s="34"/>
      <c r="Z120" s="34"/>
      <c r="AA120" s="34"/>
      <c r="AB120" s="34"/>
      <c r="AC120" s="34"/>
      <c r="AD120" s="34"/>
      <c r="AE120" s="34"/>
      <c r="AT120" s="17" t="s">
        <v>73</v>
      </c>
      <c r="AU120" s="17" t="s">
        <v>132</v>
      </c>
      <c r="BK120" s="171">
        <f>BK121+BK123</f>
        <v>0</v>
      </c>
    </row>
    <row r="121" spans="1:65" s="12" customFormat="1" ht="25.9" customHeight="1">
      <c r="B121" s="172"/>
      <c r="C121" s="173"/>
      <c r="D121" s="174" t="s">
        <v>73</v>
      </c>
      <c r="E121" s="175" t="s">
        <v>158</v>
      </c>
      <c r="F121" s="175" t="s">
        <v>159</v>
      </c>
      <c r="G121" s="173"/>
      <c r="H121" s="173"/>
      <c r="I121" s="176"/>
      <c r="J121" s="176"/>
      <c r="K121" s="177">
        <f>BK121</f>
        <v>0</v>
      </c>
      <c r="L121" s="173"/>
      <c r="M121" s="178"/>
      <c r="N121" s="179"/>
      <c r="O121" s="180"/>
      <c r="P121" s="180"/>
      <c r="Q121" s="181">
        <f>Q122</f>
        <v>0</v>
      </c>
      <c r="R121" s="181">
        <f>R122</f>
        <v>0</v>
      </c>
      <c r="S121" s="180"/>
      <c r="T121" s="182">
        <f>T122</f>
        <v>0</v>
      </c>
      <c r="U121" s="180"/>
      <c r="V121" s="182">
        <f>V122</f>
        <v>0</v>
      </c>
      <c r="W121" s="180"/>
      <c r="X121" s="183">
        <f>X122</f>
        <v>0</v>
      </c>
      <c r="AR121" s="184" t="s">
        <v>82</v>
      </c>
      <c r="AT121" s="185" t="s">
        <v>73</v>
      </c>
      <c r="AU121" s="185" t="s">
        <v>74</v>
      </c>
      <c r="AY121" s="184" t="s">
        <v>160</v>
      </c>
      <c r="BK121" s="186">
        <f>BK122</f>
        <v>0</v>
      </c>
    </row>
    <row r="122" spans="1:65" s="12" customFormat="1" ht="22.9" customHeight="1">
      <c r="B122" s="172"/>
      <c r="C122" s="173"/>
      <c r="D122" s="174" t="s">
        <v>73</v>
      </c>
      <c r="E122" s="187" t="s">
        <v>82</v>
      </c>
      <c r="F122" s="187" t="s">
        <v>452</v>
      </c>
      <c r="G122" s="173"/>
      <c r="H122" s="173"/>
      <c r="I122" s="176"/>
      <c r="J122" s="176"/>
      <c r="K122" s="188">
        <f>BK122</f>
        <v>0</v>
      </c>
      <c r="L122" s="173"/>
      <c r="M122" s="178"/>
      <c r="N122" s="179"/>
      <c r="O122" s="180"/>
      <c r="P122" s="180"/>
      <c r="Q122" s="181">
        <v>0</v>
      </c>
      <c r="R122" s="181">
        <v>0</v>
      </c>
      <c r="S122" s="180"/>
      <c r="T122" s="182">
        <v>0</v>
      </c>
      <c r="U122" s="180"/>
      <c r="V122" s="182">
        <v>0</v>
      </c>
      <c r="W122" s="180"/>
      <c r="X122" s="183">
        <v>0</v>
      </c>
      <c r="AR122" s="184" t="s">
        <v>82</v>
      </c>
      <c r="AT122" s="185" t="s">
        <v>73</v>
      </c>
      <c r="AU122" s="185" t="s">
        <v>82</v>
      </c>
      <c r="AY122" s="184" t="s">
        <v>160</v>
      </c>
      <c r="BK122" s="186">
        <v>0</v>
      </c>
    </row>
    <row r="123" spans="1:65" s="12" customFormat="1" ht="25.9" customHeight="1">
      <c r="B123" s="172"/>
      <c r="C123" s="173"/>
      <c r="D123" s="174" t="s">
        <v>73</v>
      </c>
      <c r="E123" s="175" t="s">
        <v>317</v>
      </c>
      <c r="F123" s="175" t="s">
        <v>764</v>
      </c>
      <c r="G123" s="173"/>
      <c r="H123" s="173"/>
      <c r="I123" s="176"/>
      <c r="J123" s="176"/>
      <c r="K123" s="177">
        <f>BK123</f>
        <v>0</v>
      </c>
      <c r="L123" s="173"/>
      <c r="M123" s="178"/>
      <c r="N123" s="179"/>
      <c r="O123" s="180"/>
      <c r="P123" s="180"/>
      <c r="Q123" s="181">
        <f>Q124</f>
        <v>0</v>
      </c>
      <c r="R123" s="181">
        <f>R124</f>
        <v>0</v>
      </c>
      <c r="S123" s="180"/>
      <c r="T123" s="182">
        <f>T124</f>
        <v>0</v>
      </c>
      <c r="U123" s="180"/>
      <c r="V123" s="182">
        <f>V124</f>
        <v>1.117</v>
      </c>
      <c r="W123" s="180"/>
      <c r="X123" s="183">
        <f>X124</f>
        <v>0</v>
      </c>
      <c r="AR123" s="184" t="s">
        <v>182</v>
      </c>
      <c r="AT123" s="185" t="s">
        <v>73</v>
      </c>
      <c r="AU123" s="185" t="s">
        <v>74</v>
      </c>
      <c r="AY123" s="184" t="s">
        <v>160</v>
      </c>
      <c r="BK123" s="186">
        <f>BK124</f>
        <v>0</v>
      </c>
    </row>
    <row r="124" spans="1:65" s="12" customFormat="1" ht="22.9" customHeight="1">
      <c r="B124" s="172"/>
      <c r="C124" s="173"/>
      <c r="D124" s="174" t="s">
        <v>73</v>
      </c>
      <c r="E124" s="187" t="s">
        <v>765</v>
      </c>
      <c r="F124" s="187" t="s">
        <v>766</v>
      </c>
      <c r="G124" s="173"/>
      <c r="H124" s="173"/>
      <c r="I124" s="176"/>
      <c r="J124" s="176"/>
      <c r="K124" s="188">
        <f>BK124</f>
        <v>0</v>
      </c>
      <c r="L124" s="173"/>
      <c r="M124" s="178"/>
      <c r="N124" s="179"/>
      <c r="O124" s="180"/>
      <c r="P124" s="180"/>
      <c r="Q124" s="181">
        <f>SUM(Q125:Q134)</f>
        <v>0</v>
      </c>
      <c r="R124" s="181">
        <f>SUM(R125:R134)</f>
        <v>0</v>
      </c>
      <c r="S124" s="180"/>
      <c r="T124" s="182">
        <f>SUM(T125:T134)</f>
        <v>0</v>
      </c>
      <c r="U124" s="180"/>
      <c r="V124" s="182">
        <f>SUM(V125:V134)</f>
        <v>1.117</v>
      </c>
      <c r="W124" s="180"/>
      <c r="X124" s="183">
        <f>SUM(X125:X134)</f>
        <v>0</v>
      </c>
      <c r="AR124" s="184" t="s">
        <v>182</v>
      </c>
      <c r="AT124" s="185" t="s">
        <v>73</v>
      </c>
      <c r="AU124" s="185" t="s">
        <v>82</v>
      </c>
      <c r="AY124" s="184" t="s">
        <v>160</v>
      </c>
      <c r="BK124" s="186">
        <f>SUM(BK125:BK134)</f>
        <v>0</v>
      </c>
    </row>
    <row r="125" spans="1:65" s="2" customFormat="1" ht="24">
      <c r="A125" s="34"/>
      <c r="B125" s="35"/>
      <c r="C125" s="189" t="s">
        <v>82</v>
      </c>
      <c r="D125" s="189" t="s">
        <v>163</v>
      </c>
      <c r="E125" s="190" t="s">
        <v>767</v>
      </c>
      <c r="F125" s="191" t="s">
        <v>768</v>
      </c>
      <c r="G125" s="192" t="s">
        <v>191</v>
      </c>
      <c r="H125" s="193">
        <v>2</v>
      </c>
      <c r="I125" s="194"/>
      <c r="J125" s="194"/>
      <c r="K125" s="195">
        <f>ROUND(P125*H125,2)</f>
        <v>0</v>
      </c>
      <c r="L125" s="191" t="s">
        <v>644</v>
      </c>
      <c r="M125" s="39"/>
      <c r="N125" s="196" t="s">
        <v>1</v>
      </c>
      <c r="O125" s="197" t="s">
        <v>37</v>
      </c>
      <c r="P125" s="198">
        <f>I125+J125</f>
        <v>0</v>
      </c>
      <c r="Q125" s="198">
        <f>ROUND(I125*H125,2)</f>
        <v>0</v>
      </c>
      <c r="R125" s="198">
        <f>ROUND(J125*H125,2)</f>
        <v>0</v>
      </c>
      <c r="S125" s="71"/>
      <c r="T125" s="199">
        <f>S125*H125</f>
        <v>0</v>
      </c>
      <c r="U125" s="199">
        <v>0</v>
      </c>
      <c r="V125" s="199">
        <f>U125*H125</f>
        <v>0</v>
      </c>
      <c r="W125" s="199">
        <v>0</v>
      </c>
      <c r="X125" s="200">
        <f>W125*H125</f>
        <v>0</v>
      </c>
      <c r="Y125" s="34"/>
      <c r="Z125" s="34"/>
      <c r="AA125" s="34"/>
      <c r="AB125" s="34"/>
      <c r="AC125" s="34"/>
      <c r="AD125" s="34"/>
      <c r="AE125" s="34"/>
      <c r="AR125" s="201" t="s">
        <v>331</v>
      </c>
      <c r="AT125" s="201" t="s">
        <v>163</v>
      </c>
      <c r="AU125" s="201" t="s">
        <v>84</v>
      </c>
      <c r="AY125" s="17" t="s">
        <v>160</v>
      </c>
      <c r="BE125" s="202">
        <f>IF(O125="základní",K125,0)</f>
        <v>0</v>
      </c>
      <c r="BF125" s="202">
        <f>IF(O125="snížená",K125,0)</f>
        <v>0</v>
      </c>
      <c r="BG125" s="202">
        <f>IF(O125="zákl. přenesená",K125,0)</f>
        <v>0</v>
      </c>
      <c r="BH125" s="202">
        <f>IF(O125="sníž. přenesená",K125,0)</f>
        <v>0</v>
      </c>
      <c r="BI125" s="202">
        <f>IF(O125="nulová",K125,0)</f>
        <v>0</v>
      </c>
      <c r="BJ125" s="17" t="s">
        <v>82</v>
      </c>
      <c r="BK125" s="202">
        <f>ROUND(P125*H125,2)</f>
        <v>0</v>
      </c>
      <c r="BL125" s="17" t="s">
        <v>331</v>
      </c>
      <c r="BM125" s="201" t="s">
        <v>769</v>
      </c>
    </row>
    <row r="126" spans="1:65" s="2" customFormat="1" ht="39">
      <c r="A126" s="34"/>
      <c r="B126" s="35"/>
      <c r="C126" s="36"/>
      <c r="D126" s="203" t="s">
        <v>170</v>
      </c>
      <c r="E126" s="36"/>
      <c r="F126" s="204" t="s">
        <v>770</v>
      </c>
      <c r="G126" s="36"/>
      <c r="H126" s="36"/>
      <c r="I126" s="205"/>
      <c r="J126" s="205"/>
      <c r="K126" s="36"/>
      <c r="L126" s="36"/>
      <c r="M126" s="39"/>
      <c r="N126" s="206"/>
      <c r="O126" s="207"/>
      <c r="P126" s="71"/>
      <c r="Q126" s="71"/>
      <c r="R126" s="71"/>
      <c r="S126" s="71"/>
      <c r="T126" s="71"/>
      <c r="U126" s="71"/>
      <c r="V126" s="71"/>
      <c r="W126" s="71"/>
      <c r="X126" s="72"/>
      <c r="Y126" s="34"/>
      <c r="Z126" s="34"/>
      <c r="AA126" s="34"/>
      <c r="AB126" s="34"/>
      <c r="AC126" s="34"/>
      <c r="AD126" s="34"/>
      <c r="AE126" s="34"/>
      <c r="AT126" s="17" t="s">
        <v>170</v>
      </c>
      <c r="AU126" s="17" t="s">
        <v>84</v>
      </c>
    </row>
    <row r="127" spans="1:65" s="2" customFormat="1" ht="24">
      <c r="A127" s="34"/>
      <c r="B127" s="35"/>
      <c r="C127" s="189" t="s">
        <v>84</v>
      </c>
      <c r="D127" s="189" t="s">
        <v>163</v>
      </c>
      <c r="E127" s="190" t="s">
        <v>771</v>
      </c>
      <c r="F127" s="191" t="s">
        <v>772</v>
      </c>
      <c r="G127" s="192" t="s">
        <v>263</v>
      </c>
      <c r="H127" s="193">
        <v>10</v>
      </c>
      <c r="I127" s="194"/>
      <c r="J127" s="194"/>
      <c r="K127" s="195">
        <f>ROUND(P127*H127,2)</f>
        <v>0</v>
      </c>
      <c r="L127" s="191" t="s">
        <v>644</v>
      </c>
      <c r="M127" s="39"/>
      <c r="N127" s="196" t="s">
        <v>1</v>
      </c>
      <c r="O127" s="197" t="s">
        <v>37</v>
      </c>
      <c r="P127" s="198">
        <f>I127+J127</f>
        <v>0</v>
      </c>
      <c r="Q127" s="198">
        <f>ROUND(I127*H127,2)</f>
        <v>0</v>
      </c>
      <c r="R127" s="198">
        <f>ROUND(J127*H127,2)</f>
        <v>0</v>
      </c>
      <c r="S127" s="71"/>
      <c r="T127" s="199">
        <f>S127*H127</f>
        <v>0</v>
      </c>
      <c r="U127" s="199">
        <v>0</v>
      </c>
      <c r="V127" s="199">
        <f>U127*H127</f>
        <v>0</v>
      </c>
      <c r="W127" s="199">
        <v>0</v>
      </c>
      <c r="X127" s="200">
        <f>W127*H127</f>
        <v>0</v>
      </c>
      <c r="Y127" s="34"/>
      <c r="Z127" s="34"/>
      <c r="AA127" s="34"/>
      <c r="AB127" s="34"/>
      <c r="AC127" s="34"/>
      <c r="AD127" s="34"/>
      <c r="AE127" s="34"/>
      <c r="AR127" s="201" t="s">
        <v>331</v>
      </c>
      <c r="AT127" s="201" t="s">
        <v>163</v>
      </c>
      <c r="AU127" s="201" t="s">
        <v>84</v>
      </c>
      <c r="AY127" s="17" t="s">
        <v>160</v>
      </c>
      <c r="BE127" s="202">
        <f>IF(O127="základní",K127,0)</f>
        <v>0</v>
      </c>
      <c r="BF127" s="202">
        <f>IF(O127="snížená",K127,0)</f>
        <v>0</v>
      </c>
      <c r="BG127" s="202">
        <f>IF(O127="zákl. přenesená",K127,0)</f>
        <v>0</v>
      </c>
      <c r="BH127" s="202">
        <f>IF(O127="sníž. přenesená",K127,0)</f>
        <v>0</v>
      </c>
      <c r="BI127" s="202">
        <f>IF(O127="nulová",K127,0)</f>
        <v>0</v>
      </c>
      <c r="BJ127" s="17" t="s">
        <v>82</v>
      </c>
      <c r="BK127" s="202">
        <f>ROUND(P127*H127,2)</f>
        <v>0</v>
      </c>
      <c r="BL127" s="17" t="s">
        <v>331</v>
      </c>
      <c r="BM127" s="201" t="s">
        <v>773</v>
      </c>
    </row>
    <row r="128" spans="1:65" s="2" customFormat="1" ht="39">
      <c r="A128" s="34"/>
      <c r="B128" s="35"/>
      <c r="C128" s="36"/>
      <c r="D128" s="203" t="s">
        <v>170</v>
      </c>
      <c r="E128" s="36"/>
      <c r="F128" s="204" t="s">
        <v>774</v>
      </c>
      <c r="G128" s="36"/>
      <c r="H128" s="36"/>
      <c r="I128" s="205"/>
      <c r="J128" s="205"/>
      <c r="K128" s="36"/>
      <c r="L128" s="36"/>
      <c r="M128" s="39"/>
      <c r="N128" s="206"/>
      <c r="O128" s="207"/>
      <c r="P128" s="71"/>
      <c r="Q128" s="71"/>
      <c r="R128" s="71"/>
      <c r="S128" s="71"/>
      <c r="T128" s="71"/>
      <c r="U128" s="71"/>
      <c r="V128" s="71"/>
      <c r="W128" s="71"/>
      <c r="X128" s="72"/>
      <c r="Y128" s="34"/>
      <c r="Z128" s="34"/>
      <c r="AA128" s="34"/>
      <c r="AB128" s="34"/>
      <c r="AC128" s="34"/>
      <c r="AD128" s="34"/>
      <c r="AE128" s="34"/>
      <c r="AT128" s="17" t="s">
        <v>170</v>
      </c>
      <c r="AU128" s="17" t="s">
        <v>84</v>
      </c>
    </row>
    <row r="129" spans="1:65" s="2" customFormat="1" ht="24">
      <c r="A129" s="34"/>
      <c r="B129" s="35"/>
      <c r="C129" s="189" t="s">
        <v>182</v>
      </c>
      <c r="D129" s="189" t="s">
        <v>163</v>
      </c>
      <c r="E129" s="190" t="s">
        <v>775</v>
      </c>
      <c r="F129" s="191" t="s">
        <v>776</v>
      </c>
      <c r="G129" s="192" t="s">
        <v>191</v>
      </c>
      <c r="H129" s="193">
        <v>2</v>
      </c>
      <c r="I129" s="194"/>
      <c r="J129" s="194"/>
      <c r="K129" s="195">
        <f>ROUND(P129*H129,2)</f>
        <v>0</v>
      </c>
      <c r="L129" s="191" t="s">
        <v>644</v>
      </c>
      <c r="M129" s="39"/>
      <c r="N129" s="196" t="s">
        <v>1</v>
      </c>
      <c r="O129" s="197" t="s">
        <v>37</v>
      </c>
      <c r="P129" s="198">
        <f>I129+J129</f>
        <v>0</v>
      </c>
      <c r="Q129" s="198">
        <f>ROUND(I129*H129,2)</f>
        <v>0</v>
      </c>
      <c r="R129" s="198">
        <f>ROUND(J129*H129,2)</f>
        <v>0</v>
      </c>
      <c r="S129" s="71"/>
      <c r="T129" s="199">
        <f>S129*H129</f>
        <v>0</v>
      </c>
      <c r="U129" s="199">
        <v>0</v>
      </c>
      <c r="V129" s="199">
        <f>U129*H129</f>
        <v>0</v>
      </c>
      <c r="W129" s="199">
        <v>0</v>
      </c>
      <c r="X129" s="200">
        <f>W129*H129</f>
        <v>0</v>
      </c>
      <c r="Y129" s="34"/>
      <c r="Z129" s="34"/>
      <c r="AA129" s="34"/>
      <c r="AB129" s="34"/>
      <c r="AC129" s="34"/>
      <c r="AD129" s="34"/>
      <c r="AE129" s="34"/>
      <c r="AR129" s="201" t="s">
        <v>331</v>
      </c>
      <c r="AT129" s="201" t="s">
        <v>163</v>
      </c>
      <c r="AU129" s="201" t="s">
        <v>84</v>
      </c>
      <c r="AY129" s="17" t="s">
        <v>160</v>
      </c>
      <c r="BE129" s="202">
        <f>IF(O129="základní",K129,0)</f>
        <v>0</v>
      </c>
      <c r="BF129" s="202">
        <f>IF(O129="snížená",K129,0)</f>
        <v>0</v>
      </c>
      <c r="BG129" s="202">
        <f>IF(O129="zákl. přenesená",K129,0)</f>
        <v>0</v>
      </c>
      <c r="BH129" s="202">
        <f>IF(O129="sníž. přenesená",K129,0)</f>
        <v>0</v>
      </c>
      <c r="BI129" s="202">
        <f>IF(O129="nulová",K129,0)</f>
        <v>0</v>
      </c>
      <c r="BJ129" s="17" t="s">
        <v>82</v>
      </c>
      <c r="BK129" s="202">
        <f>ROUND(P129*H129,2)</f>
        <v>0</v>
      </c>
      <c r="BL129" s="17" t="s">
        <v>331</v>
      </c>
      <c r="BM129" s="201" t="s">
        <v>777</v>
      </c>
    </row>
    <row r="130" spans="1:65" s="2" customFormat="1" ht="29.25">
      <c r="A130" s="34"/>
      <c r="B130" s="35"/>
      <c r="C130" s="36"/>
      <c r="D130" s="203" t="s">
        <v>170</v>
      </c>
      <c r="E130" s="36"/>
      <c r="F130" s="204" t="s">
        <v>778</v>
      </c>
      <c r="G130" s="36"/>
      <c r="H130" s="36"/>
      <c r="I130" s="205"/>
      <c r="J130" s="205"/>
      <c r="K130" s="36"/>
      <c r="L130" s="36"/>
      <c r="M130" s="39"/>
      <c r="N130" s="206"/>
      <c r="O130" s="207"/>
      <c r="P130" s="71"/>
      <c r="Q130" s="71"/>
      <c r="R130" s="71"/>
      <c r="S130" s="71"/>
      <c r="T130" s="71"/>
      <c r="U130" s="71"/>
      <c r="V130" s="71"/>
      <c r="W130" s="71"/>
      <c r="X130" s="72"/>
      <c r="Y130" s="34"/>
      <c r="Z130" s="34"/>
      <c r="AA130" s="34"/>
      <c r="AB130" s="34"/>
      <c r="AC130" s="34"/>
      <c r="AD130" s="34"/>
      <c r="AE130" s="34"/>
      <c r="AT130" s="17" t="s">
        <v>170</v>
      </c>
      <c r="AU130" s="17" t="s">
        <v>84</v>
      </c>
    </row>
    <row r="131" spans="1:65" s="2" customFormat="1" ht="24">
      <c r="A131" s="34"/>
      <c r="B131" s="35"/>
      <c r="C131" s="189" t="s">
        <v>168</v>
      </c>
      <c r="D131" s="189" t="s">
        <v>163</v>
      </c>
      <c r="E131" s="190" t="s">
        <v>779</v>
      </c>
      <c r="F131" s="191" t="s">
        <v>780</v>
      </c>
      <c r="G131" s="192" t="s">
        <v>263</v>
      </c>
      <c r="H131" s="193">
        <v>10</v>
      </c>
      <c r="I131" s="194"/>
      <c r="J131" s="194"/>
      <c r="K131" s="195">
        <f>ROUND(P131*H131,2)</f>
        <v>0</v>
      </c>
      <c r="L131" s="191" t="s">
        <v>644</v>
      </c>
      <c r="M131" s="39"/>
      <c r="N131" s="196" t="s">
        <v>1</v>
      </c>
      <c r="O131" s="197" t="s">
        <v>37</v>
      </c>
      <c r="P131" s="198">
        <f>I131+J131</f>
        <v>0</v>
      </c>
      <c r="Q131" s="198">
        <f>ROUND(I131*H131,2)</f>
        <v>0</v>
      </c>
      <c r="R131" s="198">
        <f>ROUND(J131*H131,2)</f>
        <v>0</v>
      </c>
      <c r="S131" s="71"/>
      <c r="T131" s="199">
        <f>S131*H131</f>
        <v>0</v>
      </c>
      <c r="U131" s="199">
        <v>0</v>
      </c>
      <c r="V131" s="199">
        <f>U131*H131</f>
        <v>0</v>
      </c>
      <c r="W131" s="199">
        <v>0</v>
      </c>
      <c r="X131" s="200">
        <f>W131*H131</f>
        <v>0</v>
      </c>
      <c r="Y131" s="34"/>
      <c r="Z131" s="34"/>
      <c r="AA131" s="34"/>
      <c r="AB131" s="34"/>
      <c r="AC131" s="34"/>
      <c r="AD131" s="34"/>
      <c r="AE131" s="34"/>
      <c r="AR131" s="201" t="s">
        <v>331</v>
      </c>
      <c r="AT131" s="201" t="s">
        <v>163</v>
      </c>
      <c r="AU131" s="201" t="s">
        <v>84</v>
      </c>
      <c r="AY131" s="17" t="s">
        <v>160</v>
      </c>
      <c r="BE131" s="202">
        <f>IF(O131="základní",K131,0)</f>
        <v>0</v>
      </c>
      <c r="BF131" s="202">
        <f>IF(O131="snížená",K131,0)</f>
        <v>0</v>
      </c>
      <c r="BG131" s="202">
        <f>IF(O131="zákl. přenesená",K131,0)</f>
        <v>0</v>
      </c>
      <c r="BH131" s="202">
        <f>IF(O131="sníž. přenesená",K131,0)</f>
        <v>0</v>
      </c>
      <c r="BI131" s="202">
        <f>IF(O131="nulová",K131,0)</f>
        <v>0</v>
      </c>
      <c r="BJ131" s="17" t="s">
        <v>82</v>
      </c>
      <c r="BK131" s="202">
        <f>ROUND(P131*H131,2)</f>
        <v>0</v>
      </c>
      <c r="BL131" s="17" t="s">
        <v>331</v>
      </c>
      <c r="BM131" s="201" t="s">
        <v>781</v>
      </c>
    </row>
    <row r="132" spans="1:65" s="2" customFormat="1" ht="39">
      <c r="A132" s="34"/>
      <c r="B132" s="35"/>
      <c r="C132" s="36"/>
      <c r="D132" s="203" t="s">
        <v>170</v>
      </c>
      <c r="E132" s="36"/>
      <c r="F132" s="204" t="s">
        <v>782</v>
      </c>
      <c r="G132" s="36"/>
      <c r="H132" s="36"/>
      <c r="I132" s="205"/>
      <c r="J132" s="205"/>
      <c r="K132" s="36"/>
      <c r="L132" s="36"/>
      <c r="M132" s="39"/>
      <c r="N132" s="206"/>
      <c r="O132" s="207"/>
      <c r="P132" s="71"/>
      <c r="Q132" s="71"/>
      <c r="R132" s="71"/>
      <c r="S132" s="71"/>
      <c r="T132" s="71"/>
      <c r="U132" s="71"/>
      <c r="V132" s="71"/>
      <c r="W132" s="71"/>
      <c r="X132" s="72"/>
      <c r="Y132" s="34"/>
      <c r="Z132" s="34"/>
      <c r="AA132" s="34"/>
      <c r="AB132" s="34"/>
      <c r="AC132" s="34"/>
      <c r="AD132" s="34"/>
      <c r="AE132" s="34"/>
      <c r="AT132" s="17" t="s">
        <v>170</v>
      </c>
      <c r="AU132" s="17" t="s">
        <v>84</v>
      </c>
    </row>
    <row r="133" spans="1:65" s="2" customFormat="1" ht="24.2" customHeight="1">
      <c r="A133" s="34"/>
      <c r="B133" s="35"/>
      <c r="C133" s="241" t="s">
        <v>161</v>
      </c>
      <c r="D133" s="241" t="s">
        <v>317</v>
      </c>
      <c r="E133" s="242" t="s">
        <v>783</v>
      </c>
      <c r="F133" s="243" t="s">
        <v>784</v>
      </c>
      <c r="G133" s="244" t="s">
        <v>191</v>
      </c>
      <c r="H133" s="245">
        <v>0.5</v>
      </c>
      <c r="I133" s="246"/>
      <c r="J133" s="247"/>
      <c r="K133" s="248">
        <f>ROUND(P133*H133,2)</f>
        <v>0</v>
      </c>
      <c r="L133" s="243" t="s">
        <v>644</v>
      </c>
      <c r="M133" s="249"/>
      <c r="N133" s="250" t="s">
        <v>1</v>
      </c>
      <c r="O133" s="197" t="s">
        <v>37</v>
      </c>
      <c r="P133" s="198">
        <f>I133+J133</f>
        <v>0</v>
      </c>
      <c r="Q133" s="198">
        <f>ROUND(I133*H133,2)</f>
        <v>0</v>
      </c>
      <c r="R133" s="198">
        <f>ROUND(J133*H133,2)</f>
        <v>0</v>
      </c>
      <c r="S133" s="71"/>
      <c r="T133" s="199">
        <f>S133*H133</f>
        <v>0</v>
      </c>
      <c r="U133" s="199">
        <v>2.234</v>
      </c>
      <c r="V133" s="199">
        <f>U133*H133</f>
        <v>1.117</v>
      </c>
      <c r="W133" s="199">
        <v>0</v>
      </c>
      <c r="X133" s="200">
        <f>W133*H133</f>
        <v>0</v>
      </c>
      <c r="Y133" s="34"/>
      <c r="Z133" s="34"/>
      <c r="AA133" s="34"/>
      <c r="AB133" s="34"/>
      <c r="AC133" s="34"/>
      <c r="AD133" s="34"/>
      <c r="AE133" s="34"/>
      <c r="AR133" s="201" t="s">
        <v>785</v>
      </c>
      <c r="AT133" s="201" t="s">
        <v>317</v>
      </c>
      <c r="AU133" s="201" t="s">
        <v>84</v>
      </c>
      <c r="AY133" s="17" t="s">
        <v>160</v>
      </c>
      <c r="BE133" s="202">
        <f>IF(O133="základní",K133,0)</f>
        <v>0</v>
      </c>
      <c r="BF133" s="202">
        <f>IF(O133="snížená",K133,0)</f>
        <v>0</v>
      </c>
      <c r="BG133" s="202">
        <f>IF(O133="zákl. přenesená",K133,0)</f>
        <v>0</v>
      </c>
      <c r="BH133" s="202">
        <f>IF(O133="sníž. přenesená",K133,0)</f>
        <v>0</v>
      </c>
      <c r="BI133" s="202">
        <f>IF(O133="nulová",K133,0)</f>
        <v>0</v>
      </c>
      <c r="BJ133" s="17" t="s">
        <v>82</v>
      </c>
      <c r="BK133" s="202">
        <f>ROUND(P133*H133,2)</f>
        <v>0</v>
      </c>
      <c r="BL133" s="17" t="s">
        <v>785</v>
      </c>
      <c r="BM133" s="201" t="s">
        <v>786</v>
      </c>
    </row>
    <row r="134" spans="1:65" s="2" customFormat="1">
      <c r="A134" s="34"/>
      <c r="B134" s="35"/>
      <c r="C134" s="36"/>
      <c r="D134" s="203" t="s">
        <v>170</v>
      </c>
      <c r="E134" s="36"/>
      <c r="F134" s="204" t="s">
        <v>784</v>
      </c>
      <c r="G134" s="36"/>
      <c r="H134" s="36"/>
      <c r="I134" s="205"/>
      <c r="J134" s="205"/>
      <c r="K134" s="36"/>
      <c r="L134" s="36"/>
      <c r="M134" s="39"/>
      <c r="N134" s="254"/>
      <c r="O134" s="255"/>
      <c r="P134" s="256"/>
      <c r="Q134" s="256"/>
      <c r="R134" s="256"/>
      <c r="S134" s="256"/>
      <c r="T134" s="256"/>
      <c r="U134" s="256"/>
      <c r="V134" s="256"/>
      <c r="W134" s="256"/>
      <c r="X134" s="257"/>
      <c r="Y134" s="34"/>
      <c r="Z134" s="34"/>
      <c r="AA134" s="34"/>
      <c r="AB134" s="34"/>
      <c r="AC134" s="34"/>
      <c r="AD134" s="34"/>
      <c r="AE134" s="34"/>
      <c r="AT134" s="17" t="s">
        <v>170</v>
      </c>
      <c r="AU134" s="17" t="s">
        <v>84</v>
      </c>
    </row>
    <row r="135" spans="1:65" s="2" customFormat="1" ht="6.95" customHeight="1">
      <c r="A135" s="34"/>
      <c r="B135" s="54"/>
      <c r="C135" s="55"/>
      <c r="D135" s="55"/>
      <c r="E135" s="55"/>
      <c r="F135" s="55"/>
      <c r="G135" s="55"/>
      <c r="H135" s="55"/>
      <c r="I135" s="55"/>
      <c r="J135" s="55"/>
      <c r="K135" s="55"/>
      <c r="L135" s="55"/>
      <c r="M135" s="39"/>
      <c r="N135" s="34"/>
      <c r="P135" s="34"/>
      <c r="Q135" s="34"/>
      <c r="R135" s="34"/>
      <c r="S135" s="34"/>
      <c r="T135" s="34"/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</row>
  </sheetData>
  <sheetProtection algorithmName="SHA-512" hashValue="XxBk7p5WUm62zHyNA8lxULvJ4yxC1eq1ah1zoFwD40SZpkpPsHKjbI40H00Gr6FkBaw2HoMQms4iF44+Szd5pQ==" saltValue="RWh4EA4uNUsDZeNZEvCMv+mihV2oXmFi9NBLQB3TY2PZObw6oRgBiewjD0EucF77eJ9BDsPwSOwwuIxJkA/27g==" spinCount="100000" sheet="1" objects="1" scenarios="1" formatColumns="0" formatRows="0" autoFilter="0"/>
  <autoFilter ref="C119:L134"/>
  <mergeCells count="9">
    <mergeCell ref="E87:H87"/>
    <mergeCell ref="E110:H110"/>
    <mergeCell ref="E112:H112"/>
    <mergeCell ref="M2:Z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83"/>
  <sheetViews>
    <sheetView showGridLines="0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15.5" style="1" customWidth="1"/>
    <col min="13" max="13" width="9.33203125" style="1" customWidth="1"/>
    <col min="14" max="14" width="10.83203125" style="1" hidden="1" customWidth="1"/>
    <col min="15" max="15" width="9.33203125" style="1" hidden="1"/>
    <col min="16" max="24" width="14.1640625" style="1" hidden="1" customWidth="1"/>
    <col min="25" max="25" width="12.33203125" style="1" hidden="1" customWidth="1"/>
    <col min="26" max="26" width="16.33203125" style="1" customWidth="1"/>
    <col min="27" max="27" width="12.33203125" style="1" customWidth="1"/>
    <col min="28" max="28" width="1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M2" s="273"/>
      <c r="N2" s="273"/>
      <c r="O2" s="273"/>
      <c r="P2" s="273"/>
      <c r="Q2" s="273"/>
      <c r="R2" s="273"/>
      <c r="S2" s="273"/>
      <c r="T2" s="273"/>
      <c r="U2" s="273"/>
      <c r="V2" s="273"/>
      <c r="W2" s="273"/>
      <c r="X2" s="273"/>
      <c r="Y2" s="273"/>
      <c r="Z2" s="273"/>
      <c r="AT2" s="17" t="s">
        <v>117</v>
      </c>
    </row>
    <row r="3" spans="1:46" s="1" customFormat="1" ht="6.95" customHeight="1">
      <c r="B3" s="109"/>
      <c r="C3" s="110"/>
      <c r="D3" s="110"/>
      <c r="E3" s="110"/>
      <c r="F3" s="110"/>
      <c r="G3" s="110"/>
      <c r="H3" s="110"/>
      <c r="I3" s="110"/>
      <c r="J3" s="110"/>
      <c r="K3" s="110"/>
      <c r="L3" s="110"/>
      <c r="M3" s="20"/>
      <c r="AT3" s="17" t="s">
        <v>84</v>
      </c>
    </row>
    <row r="4" spans="1:46" s="1" customFormat="1" ht="24.95" customHeight="1">
      <c r="B4" s="20"/>
      <c r="D4" s="111" t="s">
        <v>121</v>
      </c>
      <c r="M4" s="20"/>
      <c r="N4" s="112" t="s">
        <v>11</v>
      </c>
      <c r="AT4" s="17" t="s">
        <v>4</v>
      </c>
    </row>
    <row r="5" spans="1:46" s="1" customFormat="1" ht="6.95" customHeight="1">
      <c r="B5" s="20"/>
      <c r="M5" s="20"/>
    </row>
    <row r="6" spans="1:46" s="1" customFormat="1" ht="12" customHeight="1">
      <c r="B6" s="20"/>
      <c r="D6" s="113" t="s">
        <v>17</v>
      </c>
      <c r="M6" s="20"/>
    </row>
    <row r="7" spans="1:46" s="1" customFormat="1" ht="16.5" customHeight="1">
      <c r="B7" s="20"/>
      <c r="E7" s="304" t="str">
        <f>'Rekapitulace stavby'!K6</f>
        <v>Oprava nástupišť v obvodu ST Zlín</v>
      </c>
      <c r="F7" s="305"/>
      <c r="G7" s="305"/>
      <c r="H7" s="305"/>
      <c r="M7" s="20"/>
    </row>
    <row r="8" spans="1:46" s="2" customFormat="1" ht="12" customHeight="1">
      <c r="A8" s="34"/>
      <c r="B8" s="39"/>
      <c r="C8" s="34"/>
      <c r="D8" s="113" t="s">
        <v>122</v>
      </c>
      <c r="E8" s="34"/>
      <c r="F8" s="34"/>
      <c r="G8" s="34"/>
      <c r="H8" s="34"/>
      <c r="I8" s="34"/>
      <c r="J8" s="34"/>
      <c r="K8" s="34"/>
      <c r="L8" s="34"/>
      <c r="M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306" t="s">
        <v>977</v>
      </c>
      <c r="F9" s="307"/>
      <c r="G9" s="307"/>
      <c r="H9" s="307"/>
      <c r="I9" s="34"/>
      <c r="J9" s="34"/>
      <c r="K9" s="34"/>
      <c r="L9" s="34"/>
      <c r="M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34"/>
      <c r="M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13" t="s">
        <v>19</v>
      </c>
      <c r="E11" s="34"/>
      <c r="F11" s="114" t="s">
        <v>1</v>
      </c>
      <c r="G11" s="34"/>
      <c r="H11" s="34"/>
      <c r="I11" s="113" t="s">
        <v>20</v>
      </c>
      <c r="J11" s="114" t="s">
        <v>1</v>
      </c>
      <c r="K11" s="34"/>
      <c r="L11" s="34"/>
      <c r="M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13" t="s">
        <v>21</v>
      </c>
      <c r="E12" s="34"/>
      <c r="F12" s="114" t="s">
        <v>22</v>
      </c>
      <c r="G12" s="34"/>
      <c r="H12" s="34"/>
      <c r="I12" s="113" t="s">
        <v>23</v>
      </c>
      <c r="J12" s="115">
        <f>'Rekapitulace stavby'!AN8</f>
        <v>0</v>
      </c>
      <c r="K12" s="34"/>
      <c r="L12" s="34"/>
      <c r="M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34"/>
      <c r="M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3" t="s">
        <v>24</v>
      </c>
      <c r="E14" s="34"/>
      <c r="F14" s="34"/>
      <c r="G14" s="34"/>
      <c r="H14" s="34"/>
      <c r="I14" s="113" t="s">
        <v>25</v>
      </c>
      <c r="J14" s="114" t="s">
        <v>1</v>
      </c>
      <c r="K14" s="34"/>
      <c r="L14" s="34"/>
      <c r="M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14" t="s">
        <v>22</v>
      </c>
      <c r="F15" s="34"/>
      <c r="G15" s="34"/>
      <c r="H15" s="34"/>
      <c r="I15" s="113" t="s">
        <v>26</v>
      </c>
      <c r="J15" s="114" t="s">
        <v>1</v>
      </c>
      <c r="K15" s="34"/>
      <c r="L15" s="34"/>
      <c r="M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34"/>
      <c r="M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13" t="s">
        <v>27</v>
      </c>
      <c r="E17" s="34"/>
      <c r="F17" s="34"/>
      <c r="G17" s="34"/>
      <c r="H17" s="34"/>
      <c r="I17" s="113" t="s">
        <v>25</v>
      </c>
      <c r="J17" s="30" t="str">
        <f>'Rekapitulace stavby'!AN13</f>
        <v>Vyplň údaj</v>
      </c>
      <c r="K17" s="34"/>
      <c r="L17" s="34"/>
      <c r="M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308" t="str">
        <f>'Rekapitulace stavby'!E14</f>
        <v>Vyplň údaj</v>
      </c>
      <c r="F18" s="309"/>
      <c r="G18" s="309"/>
      <c r="H18" s="309"/>
      <c r="I18" s="113" t="s">
        <v>26</v>
      </c>
      <c r="J18" s="30" t="str">
        <f>'Rekapitulace stavby'!AN14</f>
        <v>Vyplň údaj</v>
      </c>
      <c r="K18" s="34"/>
      <c r="L18" s="34"/>
      <c r="M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34"/>
      <c r="M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13" t="s">
        <v>29</v>
      </c>
      <c r="E20" s="34"/>
      <c r="F20" s="34"/>
      <c r="G20" s="34"/>
      <c r="H20" s="34"/>
      <c r="I20" s="113" t="s">
        <v>25</v>
      </c>
      <c r="J20" s="114" t="s">
        <v>1</v>
      </c>
      <c r="K20" s="34"/>
      <c r="L20" s="34"/>
      <c r="M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14" t="s">
        <v>22</v>
      </c>
      <c r="F21" s="34"/>
      <c r="G21" s="34"/>
      <c r="H21" s="34"/>
      <c r="I21" s="113" t="s">
        <v>26</v>
      </c>
      <c r="J21" s="114" t="s">
        <v>1</v>
      </c>
      <c r="K21" s="34"/>
      <c r="L21" s="34"/>
      <c r="M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34"/>
      <c r="M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13" t="s">
        <v>30</v>
      </c>
      <c r="E23" s="34"/>
      <c r="F23" s="34"/>
      <c r="G23" s="34"/>
      <c r="H23" s="34"/>
      <c r="I23" s="113" t="s">
        <v>25</v>
      </c>
      <c r="J23" s="114" t="s">
        <v>1</v>
      </c>
      <c r="K23" s="34"/>
      <c r="L23" s="34"/>
      <c r="M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14" t="s">
        <v>22</v>
      </c>
      <c r="F24" s="34"/>
      <c r="G24" s="34"/>
      <c r="H24" s="34"/>
      <c r="I24" s="113" t="s">
        <v>26</v>
      </c>
      <c r="J24" s="114" t="s">
        <v>1</v>
      </c>
      <c r="K24" s="34"/>
      <c r="L24" s="34"/>
      <c r="M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34"/>
      <c r="M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13" t="s">
        <v>31</v>
      </c>
      <c r="E26" s="34"/>
      <c r="F26" s="34"/>
      <c r="G26" s="34"/>
      <c r="H26" s="34"/>
      <c r="I26" s="34"/>
      <c r="J26" s="34"/>
      <c r="K26" s="34"/>
      <c r="L26" s="34"/>
      <c r="M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16"/>
      <c r="B27" s="117"/>
      <c r="C27" s="116"/>
      <c r="D27" s="116"/>
      <c r="E27" s="310" t="s">
        <v>1</v>
      </c>
      <c r="F27" s="310"/>
      <c r="G27" s="310"/>
      <c r="H27" s="310"/>
      <c r="I27" s="116"/>
      <c r="J27" s="116"/>
      <c r="K27" s="116"/>
      <c r="L27" s="116"/>
      <c r="M27" s="118"/>
      <c r="S27" s="116"/>
      <c r="T27" s="116"/>
      <c r="U27" s="116"/>
      <c r="V27" s="116"/>
      <c r="W27" s="116"/>
      <c r="X27" s="116"/>
      <c r="Y27" s="116"/>
      <c r="Z27" s="116"/>
      <c r="AA27" s="116"/>
      <c r="AB27" s="116"/>
      <c r="AC27" s="116"/>
      <c r="AD27" s="116"/>
      <c r="AE27" s="116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34"/>
      <c r="M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19"/>
      <c r="E29" s="119"/>
      <c r="F29" s="119"/>
      <c r="G29" s="119"/>
      <c r="H29" s="119"/>
      <c r="I29" s="119"/>
      <c r="J29" s="119"/>
      <c r="K29" s="119"/>
      <c r="L29" s="119"/>
      <c r="M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12.75">
      <c r="A30" s="34"/>
      <c r="B30" s="39"/>
      <c r="C30" s="34"/>
      <c r="D30" s="34"/>
      <c r="E30" s="113" t="s">
        <v>124</v>
      </c>
      <c r="F30" s="34"/>
      <c r="G30" s="34"/>
      <c r="H30" s="34"/>
      <c r="I30" s="34"/>
      <c r="J30" s="34"/>
      <c r="K30" s="120">
        <f>I96</f>
        <v>0</v>
      </c>
      <c r="L30" s="34"/>
      <c r="M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12.75">
      <c r="A31" s="34"/>
      <c r="B31" s="39"/>
      <c r="C31" s="34"/>
      <c r="D31" s="34"/>
      <c r="E31" s="113" t="s">
        <v>125</v>
      </c>
      <c r="F31" s="34"/>
      <c r="G31" s="34"/>
      <c r="H31" s="34"/>
      <c r="I31" s="34"/>
      <c r="J31" s="34"/>
      <c r="K31" s="120">
        <f>J96</f>
        <v>0</v>
      </c>
      <c r="L31" s="34"/>
      <c r="M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25.35" customHeight="1">
      <c r="A32" s="34"/>
      <c r="B32" s="39"/>
      <c r="C32" s="34"/>
      <c r="D32" s="121" t="s">
        <v>32</v>
      </c>
      <c r="E32" s="34"/>
      <c r="F32" s="34"/>
      <c r="G32" s="34"/>
      <c r="H32" s="34"/>
      <c r="I32" s="34"/>
      <c r="J32" s="34"/>
      <c r="K32" s="122">
        <f>ROUND(K121, 2)</f>
        <v>0</v>
      </c>
      <c r="L32" s="34"/>
      <c r="M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6.95" customHeight="1">
      <c r="A33" s="34"/>
      <c r="B33" s="39"/>
      <c r="C33" s="34"/>
      <c r="D33" s="119"/>
      <c r="E33" s="119"/>
      <c r="F33" s="119"/>
      <c r="G33" s="119"/>
      <c r="H33" s="119"/>
      <c r="I33" s="119"/>
      <c r="J33" s="119"/>
      <c r="K33" s="119"/>
      <c r="L33" s="119"/>
      <c r="M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34"/>
      <c r="F34" s="123" t="s">
        <v>34</v>
      </c>
      <c r="G34" s="34"/>
      <c r="H34" s="34"/>
      <c r="I34" s="123" t="s">
        <v>33</v>
      </c>
      <c r="J34" s="34"/>
      <c r="K34" s="123" t="s">
        <v>35</v>
      </c>
      <c r="L34" s="34"/>
      <c r="M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customHeight="1">
      <c r="A35" s="34"/>
      <c r="B35" s="39"/>
      <c r="C35" s="34"/>
      <c r="D35" s="124" t="s">
        <v>36</v>
      </c>
      <c r="E35" s="113" t="s">
        <v>37</v>
      </c>
      <c r="F35" s="120">
        <f>ROUND((SUM(BE121:BE182)),  2)</f>
        <v>0</v>
      </c>
      <c r="G35" s="34"/>
      <c r="H35" s="34"/>
      <c r="I35" s="125">
        <v>0.21</v>
      </c>
      <c r="J35" s="34"/>
      <c r="K35" s="120">
        <f>ROUND(((SUM(BE121:BE182))*I35),  2)</f>
        <v>0</v>
      </c>
      <c r="L35" s="34"/>
      <c r="M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customHeight="1">
      <c r="A36" s="34"/>
      <c r="B36" s="39"/>
      <c r="C36" s="34"/>
      <c r="D36" s="34"/>
      <c r="E36" s="113" t="s">
        <v>38</v>
      </c>
      <c r="F36" s="120">
        <f>ROUND((SUM(BF121:BF182)),  2)</f>
        <v>0</v>
      </c>
      <c r="G36" s="34"/>
      <c r="H36" s="34"/>
      <c r="I36" s="125">
        <v>0.15</v>
      </c>
      <c r="J36" s="34"/>
      <c r="K36" s="120">
        <f>ROUND(((SUM(BF121:BF182))*I36),  2)</f>
        <v>0</v>
      </c>
      <c r="L36" s="34"/>
      <c r="M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3" t="s">
        <v>39</v>
      </c>
      <c r="F37" s="120">
        <f>ROUND((SUM(BG121:BG182)),  2)</f>
        <v>0</v>
      </c>
      <c r="G37" s="34"/>
      <c r="H37" s="34"/>
      <c r="I37" s="125">
        <v>0.21</v>
      </c>
      <c r="J37" s="34"/>
      <c r="K37" s="120">
        <f>0</f>
        <v>0</v>
      </c>
      <c r="L37" s="34"/>
      <c r="M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14.45" hidden="1" customHeight="1">
      <c r="A38" s="34"/>
      <c r="B38" s="39"/>
      <c r="C38" s="34"/>
      <c r="D38" s="34"/>
      <c r="E38" s="113" t="s">
        <v>40</v>
      </c>
      <c r="F38" s="120">
        <f>ROUND((SUM(BH121:BH182)),  2)</f>
        <v>0</v>
      </c>
      <c r="G38" s="34"/>
      <c r="H38" s="34"/>
      <c r="I38" s="125">
        <v>0.15</v>
      </c>
      <c r="J38" s="34"/>
      <c r="K38" s="120">
        <f>0</f>
        <v>0</v>
      </c>
      <c r="L38" s="34"/>
      <c r="M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14.45" hidden="1" customHeight="1">
      <c r="A39" s="34"/>
      <c r="B39" s="39"/>
      <c r="C39" s="34"/>
      <c r="D39" s="34"/>
      <c r="E39" s="113" t="s">
        <v>41</v>
      </c>
      <c r="F39" s="120">
        <f>ROUND((SUM(BI121:BI182)),  2)</f>
        <v>0</v>
      </c>
      <c r="G39" s="34"/>
      <c r="H39" s="34"/>
      <c r="I39" s="125">
        <v>0</v>
      </c>
      <c r="J39" s="34"/>
      <c r="K39" s="120">
        <f>0</f>
        <v>0</v>
      </c>
      <c r="L39" s="34"/>
      <c r="M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6.9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34"/>
      <c r="M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2" customFormat="1" ht="25.35" customHeight="1">
      <c r="A41" s="34"/>
      <c r="B41" s="39"/>
      <c r="C41" s="126"/>
      <c r="D41" s="127" t="s">
        <v>42</v>
      </c>
      <c r="E41" s="128"/>
      <c r="F41" s="128"/>
      <c r="G41" s="129" t="s">
        <v>43</v>
      </c>
      <c r="H41" s="130" t="s">
        <v>44</v>
      </c>
      <c r="I41" s="128"/>
      <c r="J41" s="128"/>
      <c r="K41" s="131">
        <f>SUM(K32:K39)</f>
        <v>0</v>
      </c>
      <c r="L41" s="132"/>
      <c r="M41" s="51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pans="1:31" s="2" customFormat="1" ht="14.45" customHeight="1">
      <c r="A42" s="34"/>
      <c r="B42" s="39"/>
      <c r="C42" s="34"/>
      <c r="D42" s="34"/>
      <c r="E42" s="34"/>
      <c r="F42" s="34"/>
      <c r="G42" s="34"/>
      <c r="H42" s="34"/>
      <c r="I42" s="34"/>
      <c r="J42" s="34"/>
      <c r="K42" s="34"/>
      <c r="L42" s="34"/>
      <c r="M42" s="51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pans="1:31" s="1" customFormat="1" ht="14.45" customHeight="1">
      <c r="B43" s="20"/>
      <c r="M43" s="20"/>
    </row>
    <row r="44" spans="1:31" s="1" customFormat="1" ht="14.45" customHeight="1">
      <c r="B44" s="20"/>
      <c r="M44" s="20"/>
    </row>
    <row r="45" spans="1:31" s="1" customFormat="1" ht="14.45" customHeight="1">
      <c r="B45" s="20"/>
      <c r="M45" s="20"/>
    </row>
    <row r="46" spans="1:31" s="1" customFormat="1" ht="14.45" customHeight="1">
      <c r="B46" s="20"/>
      <c r="M46" s="20"/>
    </row>
    <row r="47" spans="1:31" s="1" customFormat="1" ht="14.45" customHeight="1">
      <c r="B47" s="20"/>
      <c r="M47" s="20"/>
    </row>
    <row r="48" spans="1:31" s="1" customFormat="1" ht="14.45" customHeight="1">
      <c r="B48" s="20"/>
      <c r="M48" s="20"/>
    </row>
    <row r="49" spans="1:31" s="1" customFormat="1" ht="14.45" customHeight="1">
      <c r="B49" s="20"/>
      <c r="M49" s="20"/>
    </row>
    <row r="50" spans="1:31" s="2" customFormat="1" ht="14.45" customHeight="1">
      <c r="B50" s="51"/>
      <c r="D50" s="133" t="s">
        <v>45</v>
      </c>
      <c r="E50" s="134"/>
      <c r="F50" s="134"/>
      <c r="G50" s="133" t="s">
        <v>46</v>
      </c>
      <c r="H50" s="134"/>
      <c r="I50" s="134"/>
      <c r="J50" s="134"/>
      <c r="K50" s="134"/>
      <c r="L50" s="134"/>
      <c r="M50" s="51"/>
    </row>
    <row r="51" spans="1:31">
      <c r="B51" s="20"/>
      <c r="M51" s="20"/>
    </row>
    <row r="52" spans="1:31">
      <c r="B52" s="20"/>
      <c r="M52" s="20"/>
    </row>
    <row r="53" spans="1:31">
      <c r="B53" s="20"/>
      <c r="M53" s="20"/>
    </row>
    <row r="54" spans="1:31">
      <c r="B54" s="20"/>
      <c r="M54" s="20"/>
    </row>
    <row r="55" spans="1:31">
      <c r="B55" s="20"/>
      <c r="M55" s="20"/>
    </row>
    <row r="56" spans="1:31">
      <c r="B56" s="20"/>
      <c r="M56" s="20"/>
    </row>
    <row r="57" spans="1:31">
      <c r="B57" s="20"/>
      <c r="M57" s="20"/>
    </row>
    <row r="58" spans="1:31">
      <c r="B58" s="20"/>
      <c r="M58" s="20"/>
    </row>
    <row r="59" spans="1:31">
      <c r="B59" s="20"/>
      <c r="M59" s="20"/>
    </row>
    <row r="60" spans="1:31">
      <c r="B60" s="20"/>
      <c r="M60" s="20"/>
    </row>
    <row r="61" spans="1:31" s="2" customFormat="1" ht="12.75">
      <c r="A61" s="34"/>
      <c r="B61" s="39"/>
      <c r="C61" s="34"/>
      <c r="D61" s="135" t="s">
        <v>47</v>
      </c>
      <c r="E61" s="136"/>
      <c r="F61" s="137" t="s">
        <v>48</v>
      </c>
      <c r="G61" s="135" t="s">
        <v>47</v>
      </c>
      <c r="H61" s="136"/>
      <c r="I61" s="136"/>
      <c r="J61" s="138" t="s">
        <v>48</v>
      </c>
      <c r="K61" s="136"/>
      <c r="L61" s="136"/>
      <c r="M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>
      <c r="B62" s="20"/>
      <c r="M62" s="20"/>
    </row>
    <row r="63" spans="1:31">
      <c r="B63" s="20"/>
      <c r="M63" s="20"/>
    </row>
    <row r="64" spans="1:31">
      <c r="B64" s="20"/>
      <c r="M64" s="20"/>
    </row>
    <row r="65" spans="1:31" s="2" customFormat="1" ht="12.75">
      <c r="A65" s="34"/>
      <c r="B65" s="39"/>
      <c r="C65" s="34"/>
      <c r="D65" s="133" t="s">
        <v>49</v>
      </c>
      <c r="E65" s="139"/>
      <c r="F65" s="139"/>
      <c r="G65" s="133" t="s">
        <v>50</v>
      </c>
      <c r="H65" s="139"/>
      <c r="I65" s="139"/>
      <c r="J65" s="139"/>
      <c r="K65" s="139"/>
      <c r="L65" s="139"/>
      <c r="M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>
      <c r="B66" s="20"/>
      <c r="M66" s="20"/>
    </row>
    <row r="67" spans="1:31">
      <c r="B67" s="20"/>
      <c r="M67" s="20"/>
    </row>
    <row r="68" spans="1:31">
      <c r="B68" s="20"/>
      <c r="M68" s="20"/>
    </row>
    <row r="69" spans="1:31">
      <c r="B69" s="20"/>
      <c r="M69" s="20"/>
    </row>
    <row r="70" spans="1:31">
      <c r="B70" s="20"/>
      <c r="M70" s="20"/>
    </row>
    <row r="71" spans="1:31">
      <c r="B71" s="20"/>
      <c r="M71" s="20"/>
    </row>
    <row r="72" spans="1:31">
      <c r="B72" s="20"/>
      <c r="M72" s="20"/>
    </row>
    <row r="73" spans="1:31">
      <c r="B73" s="20"/>
      <c r="M73" s="20"/>
    </row>
    <row r="74" spans="1:31">
      <c r="B74" s="20"/>
      <c r="M74" s="20"/>
    </row>
    <row r="75" spans="1:31">
      <c r="B75" s="20"/>
      <c r="M75" s="20"/>
    </row>
    <row r="76" spans="1:31" s="2" customFormat="1" ht="12.75">
      <c r="A76" s="34"/>
      <c r="B76" s="39"/>
      <c r="C76" s="34"/>
      <c r="D76" s="135" t="s">
        <v>47</v>
      </c>
      <c r="E76" s="136"/>
      <c r="F76" s="137" t="s">
        <v>48</v>
      </c>
      <c r="G76" s="135" t="s">
        <v>47</v>
      </c>
      <c r="H76" s="136"/>
      <c r="I76" s="136"/>
      <c r="J76" s="138" t="s">
        <v>48</v>
      </c>
      <c r="K76" s="136"/>
      <c r="L76" s="136"/>
      <c r="M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40"/>
      <c r="C77" s="141"/>
      <c r="D77" s="141"/>
      <c r="E77" s="141"/>
      <c r="F77" s="141"/>
      <c r="G77" s="141"/>
      <c r="H77" s="141"/>
      <c r="I77" s="141"/>
      <c r="J77" s="141"/>
      <c r="K77" s="141"/>
      <c r="L77" s="141"/>
      <c r="M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47" s="2" customFormat="1" ht="6.95" customHeight="1">
      <c r="A81" s="34"/>
      <c r="B81" s="142"/>
      <c r="C81" s="143"/>
      <c r="D81" s="143"/>
      <c r="E81" s="143"/>
      <c r="F81" s="143"/>
      <c r="G81" s="143"/>
      <c r="H81" s="143"/>
      <c r="I81" s="143"/>
      <c r="J81" s="143"/>
      <c r="K81" s="143"/>
      <c r="L81" s="143"/>
      <c r="M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4.95" customHeight="1">
      <c r="A82" s="34"/>
      <c r="B82" s="35"/>
      <c r="C82" s="23" t="s">
        <v>126</v>
      </c>
      <c r="D82" s="36"/>
      <c r="E82" s="36"/>
      <c r="F82" s="36"/>
      <c r="G82" s="36"/>
      <c r="H82" s="36"/>
      <c r="I82" s="36"/>
      <c r="J82" s="36"/>
      <c r="K82" s="36"/>
      <c r="L82" s="36"/>
      <c r="M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36"/>
      <c r="M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customHeight="1">
      <c r="A84" s="34"/>
      <c r="B84" s="35"/>
      <c r="C84" s="29" t="s">
        <v>17</v>
      </c>
      <c r="D84" s="36"/>
      <c r="E84" s="36"/>
      <c r="F84" s="36"/>
      <c r="G84" s="36"/>
      <c r="H84" s="36"/>
      <c r="I84" s="36"/>
      <c r="J84" s="36"/>
      <c r="K84" s="36"/>
      <c r="L84" s="36"/>
      <c r="M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16.5" customHeight="1">
      <c r="A85" s="34"/>
      <c r="B85" s="35"/>
      <c r="C85" s="36"/>
      <c r="D85" s="36"/>
      <c r="E85" s="302" t="str">
        <f>E7</f>
        <v>Oprava nástupišť v obvodu ST Zlín</v>
      </c>
      <c r="F85" s="303"/>
      <c r="G85" s="303"/>
      <c r="H85" s="303"/>
      <c r="I85" s="36"/>
      <c r="J85" s="36"/>
      <c r="K85" s="36"/>
      <c r="L85" s="36"/>
      <c r="M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12" customHeight="1">
      <c r="A86" s="34"/>
      <c r="B86" s="35"/>
      <c r="C86" s="29" t="s">
        <v>122</v>
      </c>
      <c r="D86" s="36"/>
      <c r="E86" s="36"/>
      <c r="F86" s="36"/>
      <c r="G86" s="36"/>
      <c r="H86" s="36"/>
      <c r="I86" s="36"/>
      <c r="J86" s="36"/>
      <c r="K86" s="36"/>
      <c r="L86" s="36"/>
      <c r="M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16.5" customHeight="1">
      <c r="A87" s="34"/>
      <c r="B87" s="35"/>
      <c r="C87" s="36"/>
      <c r="D87" s="36"/>
      <c r="E87" s="296" t="str">
        <f>E9</f>
        <v>SO 02.4 - zast. Popovice - orientační systém ÚRS</v>
      </c>
      <c r="F87" s="301"/>
      <c r="G87" s="301"/>
      <c r="H87" s="301"/>
      <c r="I87" s="36"/>
      <c r="J87" s="36"/>
      <c r="K87" s="36"/>
      <c r="L87" s="36"/>
      <c r="M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36"/>
      <c r="M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12" customHeight="1">
      <c r="A89" s="34"/>
      <c r="B89" s="35"/>
      <c r="C89" s="29" t="s">
        <v>21</v>
      </c>
      <c r="D89" s="36"/>
      <c r="E89" s="36"/>
      <c r="F89" s="27" t="str">
        <f>F12</f>
        <v xml:space="preserve"> </v>
      </c>
      <c r="G89" s="36"/>
      <c r="H89" s="36"/>
      <c r="I89" s="29" t="s">
        <v>23</v>
      </c>
      <c r="J89" s="66">
        <f>IF(J12="","",J12)</f>
        <v>0</v>
      </c>
      <c r="K89" s="36"/>
      <c r="L89" s="36"/>
      <c r="M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36"/>
      <c r="M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15.2" customHeight="1">
      <c r="A91" s="34"/>
      <c r="B91" s="35"/>
      <c r="C91" s="29" t="s">
        <v>24</v>
      </c>
      <c r="D91" s="36"/>
      <c r="E91" s="36"/>
      <c r="F91" s="27" t="str">
        <f>E15</f>
        <v xml:space="preserve"> </v>
      </c>
      <c r="G91" s="36"/>
      <c r="H91" s="36"/>
      <c r="I91" s="29" t="s">
        <v>29</v>
      </c>
      <c r="J91" s="32" t="str">
        <f>E21</f>
        <v xml:space="preserve"> </v>
      </c>
      <c r="K91" s="36"/>
      <c r="L91" s="36"/>
      <c r="M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15.2" customHeight="1">
      <c r="A92" s="34"/>
      <c r="B92" s="35"/>
      <c r="C92" s="29" t="s">
        <v>27</v>
      </c>
      <c r="D92" s="36"/>
      <c r="E92" s="36"/>
      <c r="F92" s="27" t="str">
        <f>IF(E18="","",E18)</f>
        <v>Vyplň údaj</v>
      </c>
      <c r="G92" s="36"/>
      <c r="H92" s="36"/>
      <c r="I92" s="29" t="s">
        <v>30</v>
      </c>
      <c r="J92" s="32" t="str">
        <f>E24</f>
        <v xml:space="preserve"> </v>
      </c>
      <c r="K92" s="36"/>
      <c r="L92" s="36"/>
      <c r="M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35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36"/>
      <c r="M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9.25" customHeight="1">
      <c r="A94" s="34"/>
      <c r="B94" s="35"/>
      <c r="C94" s="144" t="s">
        <v>127</v>
      </c>
      <c r="D94" s="145"/>
      <c r="E94" s="145"/>
      <c r="F94" s="145"/>
      <c r="G94" s="145"/>
      <c r="H94" s="145"/>
      <c r="I94" s="146" t="s">
        <v>128</v>
      </c>
      <c r="J94" s="146" t="s">
        <v>129</v>
      </c>
      <c r="K94" s="146" t="s">
        <v>130</v>
      </c>
      <c r="L94" s="145"/>
      <c r="M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36"/>
      <c r="M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47" s="2" customFormat="1" ht="22.9" customHeight="1">
      <c r="A96" s="34"/>
      <c r="B96" s="35"/>
      <c r="C96" s="147" t="s">
        <v>131</v>
      </c>
      <c r="D96" s="36"/>
      <c r="E96" s="36"/>
      <c r="F96" s="36"/>
      <c r="G96" s="36"/>
      <c r="H96" s="36"/>
      <c r="I96" s="84">
        <f t="shared" ref="I96:J98" si="0">Q121</f>
        <v>0</v>
      </c>
      <c r="J96" s="84">
        <f t="shared" si="0"/>
        <v>0</v>
      </c>
      <c r="K96" s="84">
        <f>K121</f>
        <v>0</v>
      </c>
      <c r="L96" s="36"/>
      <c r="M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7" t="s">
        <v>132</v>
      </c>
    </row>
    <row r="97" spans="1:31" s="9" customFormat="1" ht="24.95" customHeight="1">
      <c r="B97" s="148"/>
      <c r="C97" s="149"/>
      <c r="D97" s="150" t="s">
        <v>133</v>
      </c>
      <c r="E97" s="151"/>
      <c r="F97" s="151"/>
      <c r="G97" s="151"/>
      <c r="H97" s="151"/>
      <c r="I97" s="152">
        <f t="shared" si="0"/>
        <v>0</v>
      </c>
      <c r="J97" s="152">
        <f t="shared" si="0"/>
        <v>0</v>
      </c>
      <c r="K97" s="152">
        <f>K122</f>
        <v>0</v>
      </c>
      <c r="L97" s="149"/>
      <c r="M97" s="153"/>
    </row>
    <row r="98" spans="1:31" s="10" customFormat="1" ht="19.899999999999999" customHeight="1">
      <c r="B98" s="154"/>
      <c r="C98" s="155"/>
      <c r="D98" s="156" t="s">
        <v>448</v>
      </c>
      <c r="E98" s="157"/>
      <c r="F98" s="157"/>
      <c r="G98" s="157"/>
      <c r="H98" s="157"/>
      <c r="I98" s="158">
        <f t="shared" si="0"/>
        <v>0</v>
      </c>
      <c r="J98" s="158">
        <f t="shared" si="0"/>
        <v>0</v>
      </c>
      <c r="K98" s="158">
        <f>K123</f>
        <v>0</v>
      </c>
      <c r="L98" s="155"/>
      <c r="M98" s="159"/>
    </row>
    <row r="99" spans="1:31" s="10" customFormat="1" ht="19.899999999999999" customHeight="1">
      <c r="B99" s="154"/>
      <c r="C99" s="155"/>
      <c r="D99" s="156" t="s">
        <v>638</v>
      </c>
      <c r="E99" s="157"/>
      <c r="F99" s="157"/>
      <c r="G99" s="157"/>
      <c r="H99" s="157"/>
      <c r="I99" s="158">
        <f>Q140</f>
        <v>0</v>
      </c>
      <c r="J99" s="158">
        <f>R140</f>
        <v>0</v>
      </c>
      <c r="K99" s="158">
        <f>K140</f>
        <v>0</v>
      </c>
      <c r="L99" s="155"/>
      <c r="M99" s="159"/>
    </row>
    <row r="100" spans="1:31" s="10" customFormat="1" ht="19.899999999999999" customHeight="1">
      <c r="B100" s="154"/>
      <c r="C100" s="155"/>
      <c r="D100" s="156" t="s">
        <v>640</v>
      </c>
      <c r="E100" s="157"/>
      <c r="F100" s="157"/>
      <c r="G100" s="157"/>
      <c r="H100" s="157"/>
      <c r="I100" s="158">
        <f>Q155</f>
        <v>0</v>
      </c>
      <c r="J100" s="158">
        <f>R155</f>
        <v>0</v>
      </c>
      <c r="K100" s="158">
        <f>K155</f>
        <v>0</v>
      </c>
      <c r="L100" s="155"/>
      <c r="M100" s="159"/>
    </row>
    <row r="101" spans="1:31" s="10" customFormat="1" ht="19.899999999999999" customHeight="1">
      <c r="B101" s="154"/>
      <c r="C101" s="155"/>
      <c r="D101" s="156" t="s">
        <v>788</v>
      </c>
      <c r="E101" s="157"/>
      <c r="F101" s="157"/>
      <c r="G101" s="157"/>
      <c r="H101" s="157"/>
      <c r="I101" s="158">
        <f>Q180</f>
        <v>0</v>
      </c>
      <c r="J101" s="158">
        <f>R180</f>
        <v>0</v>
      </c>
      <c r="K101" s="158">
        <f>K180</f>
        <v>0</v>
      </c>
      <c r="L101" s="155"/>
      <c r="M101" s="159"/>
    </row>
    <row r="102" spans="1:31" s="2" customFormat="1" ht="21.75" customHeight="1">
      <c r="A102" s="34"/>
      <c r="B102" s="35"/>
      <c r="C102" s="36"/>
      <c r="D102" s="36"/>
      <c r="E102" s="36"/>
      <c r="F102" s="36"/>
      <c r="G102" s="36"/>
      <c r="H102" s="36"/>
      <c r="I102" s="36"/>
      <c r="J102" s="36"/>
      <c r="K102" s="36"/>
      <c r="L102" s="36"/>
      <c r="M102" s="51"/>
      <c r="S102" s="34"/>
      <c r="T102" s="34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</row>
    <row r="103" spans="1:31" s="2" customFormat="1" ht="6.95" customHeight="1">
      <c r="A103" s="34"/>
      <c r="B103" s="54"/>
      <c r="C103" s="55"/>
      <c r="D103" s="55"/>
      <c r="E103" s="55"/>
      <c r="F103" s="55"/>
      <c r="G103" s="55"/>
      <c r="H103" s="55"/>
      <c r="I103" s="55"/>
      <c r="J103" s="55"/>
      <c r="K103" s="55"/>
      <c r="L103" s="55"/>
      <c r="M103" s="51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</row>
    <row r="107" spans="1:31" s="2" customFormat="1" ht="6.95" customHeight="1">
      <c r="A107" s="34"/>
      <c r="B107" s="56"/>
      <c r="C107" s="57"/>
      <c r="D107" s="57"/>
      <c r="E107" s="57"/>
      <c r="F107" s="57"/>
      <c r="G107" s="57"/>
      <c r="H107" s="57"/>
      <c r="I107" s="57"/>
      <c r="J107" s="57"/>
      <c r="K107" s="57"/>
      <c r="L107" s="57"/>
      <c r="M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pans="1:31" s="2" customFormat="1" ht="24.95" customHeight="1">
      <c r="A108" s="34"/>
      <c r="B108" s="35"/>
      <c r="C108" s="23" t="s">
        <v>141</v>
      </c>
      <c r="D108" s="36"/>
      <c r="E108" s="36"/>
      <c r="F108" s="36"/>
      <c r="G108" s="36"/>
      <c r="H108" s="36"/>
      <c r="I108" s="36"/>
      <c r="J108" s="36"/>
      <c r="K108" s="36"/>
      <c r="L108" s="36"/>
      <c r="M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pans="1:31" s="2" customFormat="1" ht="6.95" customHeight="1">
      <c r="A109" s="34"/>
      <c r="B109" s="35"/>
      <c r="C109" s="36"/>
      <c r="D109" s="36"/>
      <c r="E109" s="36"/>
      <c r="F109" s="36"/>
      <c r="G109" s="36"/>
      <c r="H109" s="36"/>
      <c r="I109" s="36"/>
      <c r="J109" s="36"/>
      <c r="K109" s="36"/>
      <c r="L109" s="36"/>
      <c r="M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pans="1:31" s="2" customFormat="1" ht="12" customHeight="1">
      <c r="A110" s="34"/>
      <c r="B110" s="35"/>
      <c r="C110" s="29" t="s">
        <v>17</v>
      </c>
      <c r="D110" s="36"/>
      <c r="E110" s="36"/>
      <c r="F110" s="36"/>
      <c r="G110" s="36"/>
      <c r="H110" s="36"/>
      <c r="I110" s="36"/>
      <c r="J110" s="36"/>
      <c r="K110" s="36"/>
      <c r="L110" s="36"/>
      <c r="M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31" s="2" customFormat="1" ht="16.5" customHeight="1">
      <c r="A111" s="34"/>
      <c r="B111" s="35"/>
      <c r="C111" s="36"/>
      <c r="D111" s="36"/>
      <c r="E111" s="302" t="str">
        <f>E7</f>
        <v>Oprava nástupišť v obvodu ST Zlín</v>
      </c>
      <c r="F111" s="303"/>
      <c r="G111" s="303"/>
      <c r="H111" s="303"/>
      <c r="I111" s="36"/>
      <c r="J111" s="36"/>
      <c r="K111" s="36"/>
      <c r="L111" s="36"/>
      <c r="M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31" s="2" customFormat="1" ht="12" customHeight="1">
      <c r="A112" s="34"/>
      <c r="B112" s="35"/>
      <c r="C112" s="29" t="s">
        <v>122</v>
      </c>
      <c r="D112" s="36"/>
      <c r="E112" s="36"/>
      <c r="F112" s="36"/>
      <c r="G112" s="36"/>
      <c r="H112" s="36"/>
      <c r="I112" s="36"/>
      <c r="J112" s="36"/>
      <c r="K112" s="36"/>
      <c r="L112" s="36"/>
      <c r="M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5" s="2" customFormat="1" ht="16.5" customHeight="1">
      <c r="A113" s="34"/>
      <c r="B113" s="35"/>
      <c r="C113" s="36"/>
      <c r="D113" s="36"/>
      <c r="E113" s="296" t="str">
        <f>E9</f>
        <v>SO 02.4 - zast. Popovice - orientační systém ÚRS</v>
      </c>
      <c r="F113" s="301"/>
      <c r="G113" s="301"/>
      <c r="H113" s="301"/>
      <c r="I113" s="36"/>
      <c r="J113" s="36"/>
      <c r="K113" s="36"/>
      <c r="L113" s="36"/>
      <c r="M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5" s="2" customFormat="1" ht="6.95" customHeight="1">
      <c r="A114" s="34"/>
      <c r="B114" s="35"/>
      <c r="C114" s="36"/>
      <c r="D114" s="36"/>
      <c r="E114" s="36"/>
      <c r="F114" s="36"/>
      <c r="G114" s="36"/>
      <c r="H114" s="36"/>
      <c r="I114" s="36"/>
      <c r="J114" s="36"/>
      <c r="K114" s="36"/>
      <c r="L114" s="36"/>
      <c r="M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5" s="2" customFormat="1" ht="12" customHeight="1">
      <c r="A115" s="34"/>
      <c r="B115" s="35"/>
      <c r="C115" s="29" t="s">
        <v>21</v>
      </c>
      <c r="D115" s="36"/>
      <c r="E115" s="36"/>
      <c r="F115" s="27" t="str">
        <f>F12</f>
        <v xml:space="preserve"> </v>
      </c>
      <c r="G115" s="36"/>
      <c r="H115" s="36"/>
      <c r="I115" s="29" t="s">
        <v>23</v>
      </c>
      <c r="J115" s="66">
        <f>IF(J12="","",J12)</f>
        <v>0</v>
      </c>
      <c r="K115" s="36"/>
      <c r="L115" s="36"/>
      <c r="M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5" s="2" customFormat="1" ht="6.95" customHeight="1">
      <c r="A116" s="34"/>
      <c r="B116" s="35"/>
      <c r="C116" s="36"/>
      <c r="D116" s="36"/>
      <c r="E116" s="36"/>
      <c r="F116" s="36"/>
      <c r="G116" s="36"/>
      <c r="H116" s="36"/>
      <c r="I116" s="36"/>
      <c r="J116" s="36"/>
      <c r="K116" s="36"/>
      <c r="L116" s="36"/>
      <c r="M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5" s="2" customFormat="1" ht="15.2" customHeight="1">
      <c r="A117" s="34"/>
      <c r="B117" s="35"/>
      <c r="C117" s="29" t="s">
        <v>24</v>
      </c>
      <c r="D117" s="36"/>
      <c r="E117" s="36"/>
      <c r="F117" s="27" t="str">
        <f>E15</f>
        <v xml:space="preserve"> </v>
      </c>
      <c r="G117" s="36"/>
      <c r="H117" s="36"/>
      <c r="I117" s="29" t="s">
        <v>29</v>
      </c>
      <c r="J117" s="32" t="str">
        <f>E21</f>
        <v xml:space="preserve"> </v>
      </c>
      <c r="K117" s="36"/>
      <c r="L117" s="36"/>
      <c r="M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5" s="2" customFormat="1" ht="15.2" customHeight="1">
      <c r="A118" s="34"/>
      <c r="B118" s="35"/>
      <c r="C118" s="29" t="s">
        <v>27</v>
      </c>
      <c r="D118" s="36"/>
      <c r="E118" s="36"/>
      <c r="F118" s="27" t="str">
        <f>IF(E18="","",E18)</f>
        <v>Vyplň údaj</v>
      </c>
      <c r="G118" s="36"/>
      <c r="H118" s="36"/>
      <c r="I118" s="29" t="s">
        <v>30</v>
      </c>
      <c r="J118" s="32" t="str">
        <f>E24</f>
        <v xml:space="preserve"> </v>
      </c>
      <c r="K118" s="36"/>
      <c r="L118" s="36"/>
      <c r="M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65" s="2" customFormat="1" ht="10.35" customHeight="1">
      <c r="A119" s="34"/>
      <c r="B119" s="35"/>
      <c r="C119" s="36"/>
      <c r="D119" s="36"/>
      <c r="E119" s="36"/>
      <c r="F119" s="36"/>
      <c r="G119" s="36"/>
      <c r="H119" s="36"/>
      <c r="I119" s="36"/>
      <c r="J119" s="36"/>
      <c r="K119" s="36"/>
      <c r="L119" s="36"/>
      <c r="M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65" s="11" customFormat="1" ht="29.25" customHeight="1">
      <c r="A120" s="160"/>
      <c r="B120" s="161"/>
      <c r="C120" s="162" t="s">
        <v>142</v>
      </c>
      <c r="D120" s="163" t="s">
        <v>57</v>
      </c>
      <c r="E120" s="163" t="s">
        <v>53</v>
      </c>
      <c r="F120" s="163" t="s">
        <v>54</v>
      </c>
      <c r="G120" s="163" t="s">
        <v>143</v>
      </c>
      <c r="H120" s="163" t="s">
        <v>144</v>
      </c>
      <c r="I120" s="163" t="s">
        <v>145</v>
      </c>
      <c r="J120" s="163" t="s">
        <v>146</v>
      </c>
      <c r="K120" s="163" t="s">
        <v>130</v>
      </c>
      <c r="L120" s="164" t="s">
        <v>147</v>
      </c>
      <c r="M120" s="165"/>
      <c r="N120" s="75" t="s">
        <v>1</v>
      </c>
      <c r="O120" s="76" t="s">
        <v>36</v>
      </c>
      <c r="P120" s="76" t="s">
        <v>148</v>
      </c>
      <c r="Q120" s="76" t="s">
        <v>149</v>
      </c>
      <c r="R120" s="76" t="s">
        <v>150</v>
      </c>
      <c r="S120" s="76" t="s">
        <v>151</v>
      </c>
      <c r="T120" s="76" t="s">
        <v>152</v>
      </c>
      <c r="U120" s="76" t="s">
        <v>153</v>
      </c>
      <c r="V120" s="76" t="s">
        <v>154</v>
      </c>
      <c r="W120" s="76" t="s">
        <v>155</v>
      </c>
      <c r="X120" s="77" t="s">
        <v>156</v>
      </c>
      <c r="Y120" s="160"/>
      <c r="Z120" s="160"/>
      <c r="AA120" s="160"/>
      <c r="AB120" s="160"/>
      <c r="AC120" s="160"/>
      <c r="AD120" s="160"/>
      <c r="AE120" s="160"/>
    </row>
    <row r="121" spans="1:65" s="2" customFormat="1" ht="22.9" customHeight="1">
      <c r="A121" s="34"/>
      <c r="B121" s="35"/>
      <c r="C121" s="82" t="s">
        <v>157</v>
      </c>
      <c r="D121" s="36"/>
      <c r="E121" s="36"/>
      <c r="F121" s="36"/>
      <c r="G121" s="36"/>
      <c r="H121" s="36"/>
      <c r="I121" s="36"/>
      <c r="J121" s="36"/>
      <c r="K121" s="166">
        <f>BK121</f>
        <v>0</v>
      </c>
      <c r="L121" s="36"/>
      <c r="M121" s="39"/>
      <c r="N121" s="78"/>
      <c r="O121" s="167"/>
      <c r="P121" s="79"/>
      <c r="Q121" s="168">
        <f>Q122</f>
        <v>0</v>
      </c>
      <c r="R121" s="168">
        <f>R122</f>
        <v>0</v>
      </c>
      <c r="S121" s="79"/>
      <c r="T121" s="169">
        <f>T122</f>
        <v>0</v>
      </c>
      <c r="U121" s="79"/>
      <c r="V121" s="169">
        <f>V122</f>
        <v>3.30762</v>
      </c>
      <c r="W121" s="79"/>
      <c r="X121" s="170">
        <f>X122</f>
        <v>0</v>
      </c>
      <c r="Y121" s="34"/>
      <c r="Z121" s="34"/>
      <c r="AA121" s="34"/>
      <c r="AB121" s="34"/>
      <c r="AC121" s="34"/>
      <c r="AD121" s="34"/>
      <c r="AE121" s="34"/>
      <c r="AT121" s="17" t="s">
        <v>73</v>
      </c>
      <c r="AU121" s="17" t="s">
        <v>132</v>
      </c>
      <c r="BK121" s="171">
        <f>BK122</f>
        <v>0</v>
      </c>
    </row>
    <row r="122" spans="1:65" s="12" customFormat="1" ht="25.9" customHeight="1">
      <c r="B122" s="172"/>
      <c r="C122" s="173"/>
      <c r="D122" s="174" t="s">
        <v>73</v>
      </c>
      <c r="E122" s="175" t="s">
        <v>158</v>
      </c>
      <c r="F122" s="175" t="s">
        <v>159</v>
      </c>
      <c r="G122" s="173"/>
      <c r="H122" s="173"/>
      <c r="I122" s="176"/>
      <c r="J122" s="176"/>
      <c r="K122" s="177">
        <f>BK122</f>
        <v>0</v>
      </c>
      <c r="L122" s="173"/>
      <c r="M122" s="178"/>
      <c r="N122" s="179"/>
      <c r="O122" s="180"/>
      <c r="P122" s="180"/>
      <c r="Q122" s="181">
        <f>Q123+Q140+Q155+Q180</f>
        <v>0</v>
      </c>
      <c r="R122" s="181">
        <f>R123+R140+R155+R180</f>
        <v>0</v>
      </c>
      <c r="S122" s="180"/>
      <c r="T122" s="182">
        <f>T123+T140+T155+T180</f>
        <v>0</v>
      </c>
      <c r="U122" s="180"/>
      <c r="V122" s="182">
        <f>V123+V140+V155+V180</f>
        <v>3.30762</v>
      </c>
      <c r="W122" s="180"/>
      <c r="X122" s="183">
        <f>X123+X140+X155+X180</f>
        <v>0</v>
      </c>
      <c r="AR122" s="184" t="s">
        <v>82</v>
      </c>
      <c r="AT122" s="185" t="s">
        <v>73</v>
      </c>
      <c r="AU122" s="185" t="s">
        <v>74</v>
      </c>
      <c r="AY122" s="184" t="s">
        <v>160</v>
      </c>
      <c r="BK122" s="186">
        <f>BK123+BK140+BK155+BK180</f>
        <v>0</v>
      </c>
    </row>
    <row r="123" spans="1:65" s="12" customFormat="1" ht="22.9" customHeight="1">
      <c r="B123" s="172"/>
      <c r="C123" s="173"/>
      <c r="D123" s="174" t="s">
        <v>73</v>
      </c>
      <c r="E123" s="187" t="s">
        <v>82</v>
      </c>
      <c r="F123" s="187" t="s">
        <v>452</v>
      </c>
      <c r="G123" s="173"/>
      <c r="H123" s="173"/>
      <c r="I123" s="176"/>
      <c r="J123" s="176"/>
      <c r="K123" s="188">
        <f>BK123</f>
        <v>0</v>
      </c>
      <c r="L123" s="173"/>
      <c r="M123" s="178"/>
      <c r="N123" s="179"/>
      <c r="O123" s="180"/>
      <c r="P123" s="180"/>
      <c r="Q123" s="181">
        <f>SUM(Q124:Q139)</f>
        <v>0</v>
      </c>
      <c r="R123" s="181">
        <f>SUM(R124:R139)</f>
        <v>0</v>
      </c>
      <c r="S123" s="180"/>
      <c r="T123" s="182">
        <f>SUM(T124:T139)</f>
        <v>0</v>
      </c>
      <c r="U123" s="180"/>
      <c r="V123" s="182">
        <f>SUM(V124:V139)</f>
        <v>0</v>
      </c>
      <c r="W123" s="180"/>
      <c r="X123" s="183">
        <f>SUM(X124:X139)</f>
        <v>0</v>
      </c>
      <c r="AR123" s="184" t="s">
        <v>82</v>
      </c>
      <c r="AT123" s="185" t="s">
        <v>73</v>
      </c>
      <c r="AU123" s="185" t="s">
        <v>82</v>
      </c>
      <c r="AY123" s="184" t="s">
        <v>160</v>
      </c>
      <c r="BK123" s="186">
        <f>SUM(BK124:BK139)</f>
        <v>0</v>
      </c>
    </row>
    <row r="124" spans="1:65" s="2" customFormat="1" ht="33" customHeight="1">
      <c r="A124" s="34"/>
      <c r="B124" s="35"/>
      <c r="C124" s="189" t="s">
        <v>82</v>
      </c>
      <c r="D124" s="189" t="s">
        <v>163</v>
      </c>
      <c r="E124" s="190" t="s">
        <v>789</v>
      </c>
      <c r="F124" s="191" t="s">
        <v>790</v>
      </c>
      <c r="G124" s="192" t="s">
        <v>191</v>
      </c>
      <c r="H124" s="193">
        <v>1</v>
      </c>
      <c r="I124" s="194"/>
      <c r="J124" s="194"/>
      <c r="K124" s="195">
        <f>ROUND(P124*H124,2)</f>
        <v>0</v>
      </c>
      <c r="L124" s="191" t="s">
        <v>644</v>
      </c>
      <c r="M124" s="39"/>
      <c r="N124" s="196" t="s">
        <v>1</v>
      </c>
      <c r="O124" s="197" t="s">
        <v>37</v>
      </c>
      <c r="P124" s="198">
        <f>I124+J124</f>
        <v>0</v>
      </c>
      <c r="Q124" s="198">
        <f>ROUND(I124*H124,2)</f>
        <v>0</v>
      </c>
      <c r="R124" s="198">
        <f>ROUND(J124*H124,2)</f>
        <v>0</v>
      </c>
      <c r="S124" s="71"/>
      <c r="T124" s="199">
        <f>S124*H124</f>
        <v>0</v>
      </c>
      <c r="U124" s="199">
        <v>0</v>
      </c>
      <c r="V124" s="199">
        <f>U124*H124</f>
        <v>0</v>
      </c>
      <c r="W124" s="199">
        <v>0</v>
      </c>
      <c r="X124" s="200">
        <f>W124*H124</f>
        <v>0</v>
      </c>
      <c r="Y124" s="34"/>
      <c r="Z124" s="34"/>
      <c r="AA124" s="34"/>
      <c r="AB124" s="34"/>
      <c r="AC124" s="34"/>
      <c r="AD124" s="34"/>
      <c r="AE124" s="34"/>
      <c r="AR124" s="201" t="s">
        <v>168</v>
      </c>
      <c r="AT124" s="201" t="s">
        <v>163</v>
      </c>
      <c r="AU124" s="201" t="s">
        <v>84</v>
      </c>
      <c r="AY124" s="17" t="s">
        <v>160</v>
      </c>
      <c r="BE124" s="202">
        <f>IF(O124="základní",K124,0)</f>
        <v>0</v>
      </c>
      <c r="BF124" s="202">
        <f>IF(O124="snížená",K124,0)</f>
        <v>0</v>
      </c>
      <c r="BG124" s="202">
        <f>IF(O124="zákl. přenesená",K124,0)</f>
        <v>0</v>
      </c>
      <c r="BH124" s="202">
        <f>IF(O124="sníž. přenesená",K124,0)</f>
        <v>0</v>
      </c>
      <c r="BI124" s="202">
        <f>IF(O124="nulová",K124,0)</f>
        <v>0</v>
      </c>
      <c r="BJ124" s="17" t="s">
        <v>82</v>
      </c>
      <c r="BK124" s="202">
        <f>ROUND(P124*H124,2)</f>
        <v>0</v>
      </c>
      <c r="BL124" s="17" t="s">
        <v>168</v>
      </c>
      <c r="BM124" s="201" t="s">
        <v>978</v>
      </c>
    </row>
    <row r="125" spans="1:65" s="2" customFormat="1" ht="19.5">
      <c r="A125" s="34"/>
      <c r="B125" s="35"/>
      <c r="C125" s="36"/>
      <c r="D125" s="203" t="s">
        <v>170</v>
      </c>
      <c r="E125" s="36"/>
      <c r="F125" s="204" t="s">
        <v>792</v>
      </c>
      <c r="G125" s="36"/>
      <c r="H125" s="36"/>
      <c r="I125" s="205"/>
      <c r="J125" s="205"/>
      <c r="K125" s="36"/>
      <c r="L125" s="36"/>
      <c r="M125" s="39"/>
      <c r="N125" s="206"/>
      <c r="O125" s="207"/>
      <c r="P125" s="71"/>
      <c r="Q125" s="71"/>
      <c r="R125" s="71"/>
      <c r="S125" s="71"/>
      <c r="T125" s="71"/>
      <c r="U125" s="71"/>
      <c r="V125" s="71"/>
      <c r="W125" s="71"/>
      <c r="X125" s="72"/>
      <c r="Y125" s="34"/>
      <c r="Z125" s="34"/>
      <c r="AA125" s="34"/>
      <c r="AB125" s="34"/>
      <c r="AC125" s="34"/>
      <c r="AD125" s="34"/>
      <c r="AE125" s="34"/>
      <c r="AT125" s="17" t="s">
        <v>170</v>
      </c>
      <c r="AU125" s="17" t="s">
        <v>84</v>
      </c>
    </row>
    <row r="126" spans="1:65" s="2" customFormat="1" ht="24">
      <c r="A126" s="34"/>
      <c r="B126" s="35"/>
      <c r="C126" s="189" t="s">
        <v>84</v>
      </c>
      <c r="D126" s="189" t="s">
        <v>163</v>
      </c>
      <c r="E126" s="190" t="s">
        <v>793</v>
      </c>
      <c r="F126" s="191" t="s">
        <v>794</v>
      </c>
      <c r="G126" s="192" t="s">
        <v>191</v>
      </c>
      <c r="H126" s="193">
        <v>1.6619999999999999</v>
      </c>
      <c r="I126" s="194"/>
      <c r="J126" s="194"/>
      <c r="K126" s="195">
        <f>ROUND(P126*H126,2)</f>
        <v>0</v>
      </c>
      <c r="L126" s="191" t="s">
        <v>644</v>
      </c>
      <c r="M126" s="39"/>
      <c r="N126" s="196" t="s">
        <v>1</v>
      </c>
      <c r="O126" s="197" t="s">
        <v>37</v>
      </c>
      <c r="P126" s="198">
        <f>I126+J126</f>
        <v>0</v>
      </c>
      <c r="Q126" s="198">
        <f>ROUND(I126*H126,2)</f>
        <v>0</v>
      </c>
      <c r="R126" s="198">
        <f>ROUND(J126*H126,2)</f>
        <v>0</v>
      </c>
      <c r="S126" s="71"/>
      <c r="T126" s="199">
        <f>S126*H126</f>
        <v>0</v>
      </c>
      <c r="U126" s="199">
        <v>0</v>
      </c>
      <c r="V126" s="199">
        <f>U126*H126</f>
        <v>0</v>
      </c>
      <c r="W126" s="199">
        <v>0</v>
      </c>
      <c r="X126" s="200">
        <f>W126*H126</f>
        <v>0</v>
      </c>
      <c r="Y126" s="34"/>
      <c r="Z126" s="34"/>
      <c r="AA126" s="34"/>
      <c r="AB126" s="34"/>
      <c r="AC126" s="34"/>
      <c r="AD126" s="34"/>
      <c r="AE126" s="34"/>
      <c r="AR126" s="201" t="s">
        <v>168</v>
      </c>
      <c r="AT126" s="201" t="s">
        <v>163</v>
      </c>
      <c r="AU126" s="201" t="s">
        <v>84</v>
      </c>
      <c r="AY126" s="17" t="s">
        <v>160</v>
      </c>
      <c r="BE126" s="202">
        <f>IF(O126="základní",K126,0)</f>
        <v>0</v>
      </c>
      <c r="BF126" s="202">
        <f>IF(O126="snížená",K126,0)</f>
        <v>0</v>
      </c>
      <c r="BG126" s="202">
        <f>IF(O126="zákl. přenesená",K126,0)</f>
        <v>0</v>
      </c>
      <c r="BH126" s="202">
        <f>IF(O126="sníž. přenesená",K126,0)</f>
        <v>0</v>
      </c>
      <c r="BI126" s="202">
        <f>IF(O126="nulová",K126,0)</f>
        <v>0</v>
      </c>
      <c r="BJ126" s="17" t="s">
        <v>82</v>
      </c>
      <c r="BK126" s="202">
        <f>ROUND(P126*H126,2)</f>
        <v>0</v>
      </c>
      <c r="BL126" s="17" t="s">
        <v>168</v>
      </c>
      <c r="BM126" s="201" t="s">
        <v>979</v>
      </c>
    </row>
    <row r="127" spans="1:65" s="2" customFormat="1" ht="29.25">
      <c r="A127" s="34"/>
      <c r="B127" s="35"/>
      <c r="C127" s="36"/>
      <c r="D127" s="203" t="s">
        <v>170</v>
      </c>
      <c r="E127" s="36"/>
      <c r="F127" s="204" t="s">
        <v>796</v>
      </c>
      <c r="G127" s="36"/>
      <c r="H127" s="36"/>
      <c r="I127" s="205"/>
      <c r="J127" s="205"/>
      <c r="K127" s="36"/>
      <c r="L127" s="36"/>
      <c r="M127" s="39"/>
      <c r="N127" s="206"/>
      <c r="O127" s="207"/>
      <c r="P127" s="71"/>
      <c r="Q127" s="71"/>
      <c r="R127" s="71"/>
      <c r="S127" s="71"/>
      <c r="T127" s="71"/>
      <c r="U127" s="71"/>
      <c r="V127" s="71"/>
      <c r="W127" s="71"/>
      <c r="X127" s="72"/>
      <c r="Y127" s="34"/>
      <c r="Z127" s="34"/>
      <c r="AA127" s="34"/>
      <c r="AB127" s="34"/>
      <c r="AC127" s="34"/>
      <c r="AD127" s="34"/>
      <c r="AE127" s="34"/>
      <c r="AT127" s="17" t="s">
        <v>170</v>
      </c>
      <c r="AU127" s="17" t="s">
        <v>84</v>
      </c>
    </row>
    <row r="128" spans="1:65" s="13" customFormat="1">
      <c r="B128" s="209"/>
      <c r="C128" s="210"/>
      <c r="D128" s="203" t="s">
        <v>195</v>
      </c>
      <c r="E128" s="211" t="s">
        <v>1</v>
      </c>
      <c r="F128" s="212" t="s">
        <v>980</v>
      </c>
      <c r="G128" s="210"/>
      <c r="H128" s="213">
        <v>1.5</v>
      </c>
      <c r="I128" s="214"/>
      <c r="J128" s="214"/>
      <c r="K128" s="210"/>
      <c r="L128" s="210"/>
      <c r="M128" s="215"/>
      <c r="N128" s="216"/>
      <c r="O128" s="217"/>
      <c r="P128" s="217"/>
      <c r="Q128" s="217"/>
      <c r="R128" s="217"/>
      <c r="S128" s="217"/>
      <c r="T128" s="217"/>
      <c r="U128" s="217"/>
      <c r="V128" s="217"/>
      <c r="W128" s="217"/>
      <c r="X128" s="218"/>
      <c r="AT128" s="219" t="s">
        <v>195</v>
      </c>
      <c r="AU128" s="219" t="s">
        <v>84</v>
      </c>
      <c r="AV128" s="13" t="s">
        <v>84</v>
      </c>
      <c r="AW128" s="13" t="s">
        <v>5</v>
      </c>
      <c r="AX128" s="13" t="s">
        <v>74</v>
      </c>
      <c r="AY128" s="219" t="s">
        <v>160</v>
      </c>
    </row>
    <row r="129" spans="1:65" s="13" customFormat="1">
      <c r="B129" s="209"/>
      <c r="C129" s="210"/>
      <c r="D129" s="203" t="s">
        <v>195</v>
      </c>
      <c r="E129" s="211" t="s">
        <v>1</v>
      </c>
      <c r="F129" s="212" t="s">
        <v>798</v>
      </c>
      <c r="G129" s="210"/>
      <c r="H129" s="213">
        <v>0.16200000000000001</v>
      </c>
      <c r="I129" s="214"/>
      <c r="J129" s="214"/>
      <c r="K129" s="210"/>
      <c r="L129" s="210"/>
      <c r="M129" s="215"/>
      <c r="N129" s="216"/>
      <c r="O129" s="217"/>
      <c r="P129" s="217"/>
      <c r="Q129" s="217"/>
      <c r="R129" s="217"/>
      <c r="S129" s="217"/>
      <c r="T129" s="217"/>
      <c r="U129" s="217"/>
      <c r="V129" s="217"/>
      <c r="W129" s="217"/>
      <c r="X129" s="218"/>
      <c r="AT129" s="219" t="s">
        <v>195</v>
      </c>
      <c r="AU129" s="219" t="s">
        <v>84</v>
      </c>
      <c r="AV129" s="13" t="s">
        <v>84</v>
      </c>
      <c r="AW129" s="13" t="s">
        <v>5</v>
      </c>
      <c r="AX129" s="13" t="s">
        <v>74</v>
      </c>
      <c r="AY129" s="219" t="s">
        <v>160</v>
      </c>
    </row>
    <row r="130" spans="1:65" s="14" customFormat="1">
      <c r="B130" s="220"/>
      <c r="C130" s="221"/>
      <c r="D130" s="203" t="s">
        <v>195</v>
      </c>
      <c r="E130" s="222" t="s">
        <v>1</v>
      </c>
      <c r="F130" s="223" t="s">
        <v>198</v>
      </c>
      <c r="G130" s="221"/>
      <c r="H130" s="224">
        <v>1.6619999999999999</v>
      </c>
      <c r="I130" s="225"/>
      <c r="J130" s="225"/>
      <c r="K130" s="221"/>
      <c r="L130" s="221"/>
      <c r="M130" s="226"/>
      <c r="N130" s="227"/>
      <c r="O130" s="228"/>
      <c r="P130" s="228"/>
      <c r="Q130" s="228"/>
      <c r="R130" s="228"/>
      <c r="S130" s="228"/>
      <c r="T130" s="228"/>
      <c r="U130" s="228"/>
      <c r="V130" s="228"/>
      <c r="W130" s="228"/>
      <c r="X130" s="229"/>
      <c r="AT130" s="230" t="s">
        <v>195</v>
      </c>
      <c r="AU130" s="230" t="s">
        <v>84</v>
      </c>
      <c r="AV130" s="14" t="s">
        <v>168</v>
      </c>
      <c r="AW130" s="14" t="s">
        <v>5</v>
      </c>
      <c r="AX130" s="14" t="s">
        <v>82</v>
      </c>
      <c r="AY130" s="230" t="s">
        <v>160</v>
      </c>
    </row>
    <row r="131" spans="1:65" s="2" customFormat="1" ht="33" customHeight="1">
      <c r="A131" s="34"/>
      <c r="B131" s="35"/>
      <c r="C131" s="189" t="s">
        <v>182</v>
      </c>
      <c r="D131" s="189" t="s">
        <v>163</v>
      </c>
      <c r="E131" s="190" t="s">
        <v>799</v>
      </c>
      <c r="F131" s="191" t="s">
        <v>800</v>
      </c>
      <c r="G131" s="192" t="s">
        <v>191</v>
      </c>
      <c r="H131" s="193">
        <v>2.6619999999999999</v>
      </c>
      <c r="I131" s="194"/>
      <c r="J131" s="194"/>
      <c r="K131" s="195">
        <f>ROUND(P131*H131,2)</f>
        <v>0</v>
      </c>
      <c r="L131" s="191" t="s">
        <v>644</v>
      </c>
      <c r="M131" s="39"/>
      <c r="N131" s="196" t="s">
        <v>1</v>
      </c>
      <c r="O131" s="197" t="s">
        <v>37</v>
      </c>
      <c r="P131" s="198">
        <f>I131+J131</f>
        <v>0</v>
      </c>
      <c r="Q131" s="198">
        <f>ROUND(I131*H131,2)</f>
        <v>0</v>
      </c>
      <c r="R131" s="198">
        <f>ROUND(J131*H131,2)</f>
        <v>0</v>
      </c>
      <c r="S131" s="71"/>
      <c r="T131" s="199">
        <f>S131*H131</f>
        <v>0</v>
      </c>
      <c r="U131" s="199">
        <v>0</v>
      </c>
      <c r="V131" s="199">
        <f>U131*H131</f>
        <v>0</v>
      </c>
      <c r="W131" s="199">
        <v>0</v>
      </c>
      <c r="X131" s="200">
        <f>W131*H131</f>
        <v>0</v>
      </c>
      <c r="Y131" s="34"/>
      <c r="Z131" s="34"/>
      <c r="AA131" s="34"/>
      <c r="AB131" s="34"/>
      <c r="AC131" s="34"/>
      <c r="AD131" s="34"/>
      <c r="AE131" s="34"/>
      <c r="AR131" s="201" t="s">
        <v>168</v>
      </c>
      <c r="AT131" s="201" t="s">
        <v>163</v>
      </c>
      <c r="AU131" s="201" t="s">
        <v>84</v>
      </c>
      <c r="AY131" s="17" t="s">
        <v>160</v>
      </c>
      <c r="BE131" s="202">
        <f>IF(O131="základní",K131,0)</f>
        <v>0</v>
      </c>
      <c r="BF131" s="202">
        <f>IF(O131="snížená",K131,0)</f>
        <v>0</v>
      </c>
      <c r="BG131" s="202">
        <f>IF(O131="zákl. přenesená",K131,0)</f>
        <v>0</v>
      </c>
      <c r="BH131" s="202">
        <f>IF(O131="sníž. přenesená",K131,0)</f>
        <v>0</v>
      </c>
      <c r="BI131" s="202">
        <f>IF(O131="nulová",K131,0)</f>
        <v>0</v>
      </c>
      <c r="BJ131" s="17" t="s">
        <v>82</v>
      </c>
      <c r="BK131" s="202">
        <f>ROUND(P131*H131,2)</f>
        <v>0</v>
      </c>
      <c r="BL131" s="17" t="s">
        <v>168</v>
      </c>
      <c r="BM131" s="201" t="s">
        <v>981</v>
      </c>
    </row>
    <row r="132" spans="1:65" s="2" customFormat="1" ht="39">
      <c r="A132" s="34"/>
      <c r="B132" s="35"/>
      <c r="C132" s="36"/>
      <c r="D132" s="203" t="s">
        <v>170</v>
      </c>
      <c r="E132" s="36"/>
      <c r="F132" s="204" t="s">
        <v>802</v>
      </c>
      <c r="G132" s="36"/>
      <c r="H132" s="36"/>
      <c r="I132" s="205"/>
      <c r="J132" s="205"/>
      <c r="K132" s="36"/>
      <c r="L132" s="36"/>
      <c r="M132" s="39"/>
      <c r="N132" s="206"/>
      <c r="O132" s="207"/>
      <c r="P132" s="71"/>
      <c r="Q132" s="71"/>
      <c r="R132" s="71"/>
      <c r="S132" s="71"/>
      <c r="T132" s="71"/>
      <c r="U132" s="71"/>
      <c r="V132" s="71"/>
      <c r="W132" s="71"/>
      <c r="X132" s="72"/>
      <c r="Y132" s="34"/>
      <c r="Z132" s="34"/>
      <c r="AA132" s="34"/>
      <c r="AB132" s="34"/>
      <c r="AC132" s="34"/>
      <c r="AD132" s="34"/>
      <c r="AE132" s="34"/>
      <c r="AT132" s="17" t="s">
        <v>170</v>
      </c>
      <c r="AU132" s="17" t="s">
        <v>84</v>
      </c>
    </row>
    <row r="133" spans="1:65" s="13" customFormat="1">
      <c r="B133" s="209"/>
      <c r="C133" s="210"/>
      <c r="D133" s="203" t="s">
        <v>195</v>
      </c>
      <c r="E133" s="211" t="s">
        <v>1</v>
      </c>
      <c r="F133" s="212" t="s">
        <v>982</v>
      </c>
      <c r="G133" s="210"/>
      <c r="H133" s="213">
        <v>2.6619999999999999</v>
      </c>
      <c r="I133" s="214"/>
      <c r="J133" s="214"/>
      <c r="K133" s="210"/>
      <c r="L133" s="210"/>
      <c r="M133" s="215"/>
      <c r="N133" s="216"/>
      <c r="O133" s="217"/>
      <c r="P133" s="217"/>
      <c r="Q133" s="217"/>
      <c r="R133" s="217"/>
      <c r="S133" s="217"/>
      <c r="T133" s="217"/>
      <c r="U133" s="217"/>
      <c r="V133" s="217"/>
      <c r="W133" s="217"/>
      <c r="X133" s="218"/>
      <c r="AT133" s="219" t="s">
        <v>195</v>
      </c>
      <c r="AU133" s="219" t="s">
        <v>84</v>
      </c>
      <c r="AV133" s="13" t="s">
        <v>84</v>
      </c>
      <c r="AW133" s="13" t="s">
        <v>5</v>
      </c>
      <c r="AX133" s="13" t="s">
        <v>82</v>
      </c>
      <c r="AY133" s="219" t="s">
        <v>160</v>
      </c>
    </row>
    <row r="134" spans="1:65" s="2" customFormat="1" ht="24">
      <c r="A134" s="34"/>
      <c r="B134" s="35"/>
      <c r="C134" s="189" t="s">
        <v>168</v>
      </c>
      <c r="D134" s="189" t="s">
        <v>163</v>
      </c>
      <c r="E134" s="190" t="s">
        <v>804</v>
      </c>
      <c r="F134" s="191" t="s">
        <v>805</v>
      </c>
      <c r="G134" s="192" t="s">
        <v>338</v>
      </c>
      <c r="H134" s="193">
        <v>3.9929999999999999</v>
      </c>
      <c r="I134" s="194"/>
      <c r="J134" s="194"/>
      <c r="K134" s="195">
        <f>ROUND(P134*H134,2)</f>
        <v>0</v>
      </c>
      <c r="L134" s="191" t="s">
        <v>644</v>
      </c>
      <c r="M134" s="39"/>
      <c r="N134" s="196" t="s">
        <v>1</v>
      </c>
      <c r="O134" s="197" t="s">
        <v>37</v>
      </c>
      <c r="P134" s="198">
        <f>I134+J134</f>
        <v>0</v>
      </c>
      <c r="Q134" s="198">
        <f>ROUND(I134*H134,2)</f>
        <v>0</v>
      </c>
      <c r="R134" s="198">
        <f>ROUND(J134*H134,2)</f>
        <v>0</v>
      </c>
      <c r="S134" s="71"/>
      <c r="T134" s="199">
        <f>S134*H134</f>
        <v>0</v>
      </c>
      <c r="U134" s="199">
        <v>0</v>
      </c>
      <c r="V134" s="199">
        <f>U134*H134</f>
        <v>0</v>
      </c>
      <c r="W134" s="199">
        <v>0</v>
      </c>
      <c r="X134" s="200">
        <f>W134*H134</f>
        <v>0</v>
      </c>
      <c r="Y134" s="34"/>
      <c r="Z134" s="34"/>
      <c r="AA134" s="34"/>
      <c r="AB134" s="34"/>
      <c r="AC134" s="34"/>
      <c r="AD134" s="34"/>
      <c r="AE134" s="34"/>
      <c r="AR134" s="201" t="s">
        <v>168</v>
      </c>
      <c r="AT134" s="201" t="s">
        <v>163</v>
      </c>
      <c r="AU134" s="201" t="s">
        <v>84</v>
      </c>
      <c r="AY134" s="17" t="s">
        <v>160</v>
      </c>
      <c r="BE134" s="202">
        <f>IF(O134="základní",K134,0)</f>
        <v>0</v>
      </c>
      <c r="BF134" s="202">
        <f>IF(O134="snížená",K134,0)</f>
        <v>0</v>
      </c>
      <c r="BG134" s="202">
        <f>IF(O134="zákl. přenesená",K134,0)</f>
        <v>0</v>
      </c>
      <c r="BH134" s="202">
        <f>IF(O134="sníž. přenesená",K134,0)</f>
        <v>0</v>
      </c>
      <c r="BI134" s="202">
        <f>IF(O134="nulová",K134,0)</f>
        <v>0</v>
      </c>
      <c r="BJ134" s="17" t="s">
        <v>82</v>
      </c>
      <c r="BK134" s="202">
        <f>ROUND(P134*H134,2)</f>
        <v>0</v>
      </c>
      <c r="BL134" s="17" t="s">
        <v>168</v>
      </c>
      <c r="BM134" s="201" t="s">
        <v>983</v>
      </c>
    </row>
    <row r="135" spans="1:65" s="2" customFormat="1" ht="29.25">
      <c r="A135" s="34"/>
      <c r="B135" s="35"/>
      <c r="C135" s="36"/>
      <c r="D135" s="203" t="s">
        <v>170</v>
      </c>
      <c r="E135" s="36"/>
      <c r="F135" s="204" t="s">
        <v>807</v>
      </c>
      <c r="G135" s="36"/>
      <c r="H135" s="36"/>
      <c r="I135" s="205"/>
      <c r="J135" s="205"/>
      <c r="K135" s="36"/>
      <c r="L135" s="36"/>
      <c r="M135" s="39"/>
      <c r="N135" s="206"/>
      <c r="O135" s="207"/>
      <c r="P135" s="71"/>
      <c r="Q135" s="71"/>
      <c r="R135" s="71"/>
      <c r="S135" s="71"/>
      <c r="T135" s="71"/>
      <c r="U135" s="71"/>
      <c r="V135" s="71"/>
      <c r="W135" s="71"/>
      <c r="X135" s="72"/>
      <c r="Y135" s="34"/>
      <c r="Z135" s="34"/>
      <c r="AA135" s="34"/>
      <c r="AB135" s="34"/>
      <c r="AC135" s="34"/>
      <c r="AD135" s="34"/>
      <c r="AE135" s="34"/>
      <c r="AT135" s="17" t="s">
        <v>170</v>
      </c>
      <c r="AU135" s="17" t="s">
        <v>84</v>
      </c>
    </row>
    <row r="136" spans="1:65" s="13" customFormat="1">
      <c r="B136" s="209"/>
      <c r="C136" s="210"/>
      <c r="D136" s="203" t="s">
        <v>195</v>
      </c>
      <c r="E136" s="211" t="s">
        <v>1</v>
      </c>
      <c r="F136" s="212" t="s">
        <v>984</v>
      </c>
      <c r="G136" s="210"/>
      <c r="H136" s="213">
        <v>3.9929999999999999</v>
      </c>
      <c r="I136" s="214"/>
      <c r="J136" s="214"/>
      <c r="K136" s="210"/>
      <c r="L136" s="210"/>
      <c r="M136" s="215"/>
      <c r="N136" s="216"/>
      <c r="O136" s="217"/>
      <c r="P136" s="217"/>
      <c r="Q136" s="217"/>
      <c r="R136" s="217"/>
      <c r="S136" s="217"/>
      <c r="T136" s="217"/>
      <c r="U136" s="217"/>
      <c r="V136" s="217"/>
      <c r="W136" s="217"/>
      <c r="X136" s="218"/>
      <c r="AT136" s="219" t="s">
        <v>195</v>
      </c>
      <c r="AU136" s="219" t="s">
        <v>84</v>
      </c>
      <c r="AV136" s="13" t="s">
        <v>84</v>
      </c>
      <c r="AW136" s="13" t="s">
        <v>5</v>
      </c>
      <c r="AX136" s="13" t="s">
        <v>74</v>
      </c>
      <c r="AY136" s="219" t="s">
        <v>160</v>
      </c>
    </row>
    <row r="137" spans="1:65" s="14" customFormat="1">
      <c r="B137" s="220"/>
      <c r="C137" s="221"/>
      <c r="D137" s="203" t="s">
        <v>195</v>
      </c>
      <c r="E137" s="222" t="s">
        <v>1</v>
      </c>
      <c r="F137" s="223" t="s">
        <v>198</v>
      </c>
      <c r="G137" s="221"/>
      <c r="H137" s="224">
        <v>3.9929999999999999</v>
      </c>
      <c r="I137" s="225"/>
      <c r="J137" s="225"/>
      <c r="K137" s="221"/>
      <c r="L137" s="221"/>
      <c r="M137" s="226"/>
      <c r="N137" s="227"/>
      <c r="O137" s="228"/>
      <c r="P137" s="228"/>
      <c r="Q137" s="228"/>
      <c r="R137" s="228"/>
      <c r="S137" s="228"/>
      <c r="T137" s="228"/>
      <c r="U137" s="228"/>
      <c r="V137" s="228"/>
      <c r="W137" s="228"/>
      <c r="X137" s="229"/>
      <c r="AT137" s="230" t="s">
        <v>195</v>
      </c>
      <c r="AU137" s="230" t="s">
        <v>84</v>
      </c>
      <c r="AV137" s="14" t="s">
        <v>168</v>
      </c>
      <c r="AW137" s="14" t="s">
        <v>5</v>
      </c>
      <c r="AX137" s="14" t="s">
        <v>82</v>
      </c>
      <c r="AY137" s="230" t="s">
        <v>160</v>
      </c>
    </row>
    <row r="138" spans="1:65" s="2" customFormat="1" ht="24.2" customHeight="1">
      <c r="A138" s="34"/>
      <c r="B138" s="35"/>
      <c r="C138" s="189" t="s">
        <v>161</v>
      </c>
      <c r="D138" s="189" t="s">
        <v>163</v>
      </c>
      <c r="E138" s="190" t="s">
        <v>809</v>
      </c>
      <c r="F138" s="191" t="s">
        <v>810</v>
      </c>
      <c r="G138" s="192" t="s">
        <v>191</v>
      </c>
      <c r="H138" s="193">
        <v>2.6619999999999999</v>
      </c>
      <c r="I138" s="194"/>
      <c r="J138" s="194"/>
      <c r="K138" s="195">
        <f>ROUND(P138*H138,2)</f>
        <v>0</v>
      </c>
      <c r="L138" s="191" t="s">
        <v>644</v>
      </c>
      <c r="M138" s="39"/>
      <c r="N138" s="196" t="s">
        <v>1</v>
      </c>
      <c r="O138" s="197" t="s">
        <v>37</v>
      </c>
      <c r="P138" s="198">
        <f>I138+J138</f>
        <v>0</v>
      </c>
      <c r="Q138" s="198">
        <f>ROUND(I138*H138,2)</f>
        <v>0</v>
      </c>
      <c r="R138" s="198">
        <f>ROUND(J138*H138,2)</f>
        <v>0</v>
      </c>
      <c r="S138" s="71"/>
      <c r="T138" s="199">
        <f>S138*H138</f>
        <v>0</v>
      </c>
      <c r="U138" s="199">
        <v>0</v>
      </c>
      <c r="V138" s="199">
        <f>U138*H138</f>
        <v>0</v>
      </c>
      <c r="W138" s="199">
        <v>0</v>
      </c>
      <c r="X138" s="200">
        <f>W138*H138</f>
        <v>0</v>
      </c>
      <c r="Y138" s="34"/>
      <c r="Z138" s="34"/>
      <c r="AA138" s="34"/>
      <c r="AB138" s="34"/>
      <c r="AC138" s="34"/>
      <c r="AD138" s="34"/>
      <c r="AE138" s="34"/>
      <c r="AR138" s="201" t="s">
        <v>168</v>
      </c>
      <c r="AT138" s="201" t="s">
        <v>163</v>
      </c>
      <c r="AU138" s="201" t="s">
        <v>84</v>
      </c>
      <c r="AY138" s="17" t="s">
        <v>160</v>
      </c>
      <c r="BE138" s="202">
        <f>IF(O138="základní",K138,0)</f>
        <v>0</v>
      </c>
      <c r="BF138" s="202">
        <f>IF(O138="snížená",K138,0)</f>
        <v>0</v>
      </c>
      <c r="BG138" s="202">
        <f>IF(O138="zákl. přenesená",K138,0)</f>
        <v>0</v>
      </c>
      <c r="BH138" s="202">
        <f>IF(O138="sníž. přenesená",K138,0)</f>
        <v>0</v>
      </c>
      <c r="BI138" s="202">
        <f>IF(O138="nulová",K138,0)</f>
        <v>0</v>
      </c>
      <c r="BJ138" s="17" t="s">
        <v>82</v>
      </c>
      <c r="BK138" s="202">
        <f>ROUND(P138*H138,2)</f>
        <v>0</v>
      </c>
      <c r="BL138" s="17" t="s">
        <v>168</v>
      </c>
      <c r="BM138" s="201" t="s">
        <v>985</v>
      </c>
    </row>
    <row r="139" spans="1:65" s="2" customFormat="1" ht="19.5">
      <c r="A139" s="34"/>
      <c r="B139" s="35"/>
      <c r="C139" s="36"/>
      <c r="D139" s="203" t="s">
        <v>170</v>
      </c>
      <c r="E139" s="36"/>
      <c r="F139" s="204" t="s">
        <v>812</v>
      </c>
      <c r="G139" s="36"/>
      <c r="H139" s="36"/>
      <c r="I139" s="205"/>
      <c r="J139" s="205"/>
      <c r="K139" s="36"/>
      <c r="L139" s="36"/>
      <c r="M139" s="39"/>
      <c r="N139" s="206"/>
      <c r="O139" s="207"/>
      <c r="P139" s="71"/>
      <c r="Q139" s="71"/>
      <c r="R139" s="71"/>
      <c r="S139" s="71"/>
      <c r="T139" s="71"/>
      <c r="U139" s="71"/>
      <c r="V139" s="71"/>
      <c r="W139" s="71"/>
      <c r="X139" s="72"/>
      <c r="Y139" s="34"/>
      <c r="Z139" s="34"/>
      <c r="AA139" s="34"/>
      <c r="AB139" s="34"/>
      <c r="AC139" s="34"/>
      <c r="AD139" s="34"/>
      <c r="AE139" s="34"/>
      <c r="AT139" s="17" t="s">
        <v>170</v>
      </c>
      <c r="AU139" s="17" t="s">
        <v>84</v>
      </c>
    </row>
    <row r="140" spans="1:65" s="12" customFormat="1" ht="22.9" customHeight="1">
      <c r="B140" s="172"/>
      <c r="C140" s="173"/>
      <c r="D140" s="174" t="s">
        <v>73</v>
      </c>
      <c r="E140" s="187" t="s">
        <v>182</v>
      </c>
      <c r="F140" s="187" t="s">
        <v>641</v>
      </c>
      <c r="G140" s="173"/>
      <c r="H140" s="173"/>
      <c r="I140" s="176"/>
      <c r="J140" s="176"/>
      <c r="K140" s="188">
        <f>BK140</f>
        <v>0</v>
      </c>
      <c r="L140" s="173"/>
      <c r="M140" s="178"/>
      <c r="N140" s="179"/>
      <c r="O140" s="180"/>
      <c r="P140" s="180"/>
      <c r="Q140" s="181">
        <f>SUM(Q141:Q154)</f>
        <v>0</v>
      </c>
      <c r="R140" s="181">
        <f>SUM(R141:R154)</f>
        <v>0</v>
      </c>
      <c r="S140" s="180"/>
      <c r="T140" s="182">
        <f>SUM(T141:T154)</f>
        <v>0</v>
      </c>
      <c r="U140" s="180"/>
      <c r="V140" s="182">
        <f>SUM(V141:V154)</f>
        <v>1.45252</v>
      </c>
      <c r="W140" s="180"/>
      <c r="X140" s="183">
        <f>SUM(X141:X154)</f>
        <v>0</v>
      </c>
      <c r="AR140" s="184" t="s">
        <v>82</v>
      </c>
      <c r="AT140" s="185" t="s">
        <v>73</v>
      </c>
      <c r="AU140" s="185" t="s">
        <v>82</v>
      </c>
      <c r="AY140" s="184" t="s">
        <v>160</v>
      </c>
      <c r="BK140" s="186">
        <f>SUM(BK141:BK154)</f>
        <v>0</v>
      </c>
    </row>
    <row r="141" spans="1:65" s="2" customFormat="1" ht="24">
      <c r="A141" s="34"/>
      <c r="B141" s="35"/>
      <c r="C141" s="189" t="s">
        <v>212</v>
      </c>
      <c r="D141" s="189" t="s">
        <v>163</v>
      </c>
      <c r="E141" s="190" t="s">
        <v>813</v>
      </c>
      <c r="F141" s="191" t="s">
        <v>814</v>
      </c>
      <c r="G141" s="192" t="s">
        <v>176</v>
      </c>
      <c r="H141" s="193">
        <v>2</v>
      </c>
      <c r="I141" s="194"/>
      <c r="J141" s="194"/>
      <c r="K141" s="195">
        <f>ROUND(P141*H141,2)</f>
        <v>0</v>
      </c>
      <c r="L141" s="191" t="s">
        <v>644</v>
      </c>
      <c r="M141" s="39"/>
      <c r="N141" s="196" t="s">
        <v>1</v>
      </c>
      <c r="O141" s="197" t="s">
        <v>37</v>
      </c>
      <c r="P141" s="198">
        <f>I141+J141</f>
        <v>0</v>
      </c>
      <c r="Q141" s="198">
        <f>ROUND(I141*H141,2)</f>
        <v>0</v>
      </c>
      <c r="R141" s="198">
        <f>ROUND(J141*H141,2)</f>
        <v>0</v>
      </c>
      <c r="S141" s="71"/>
      <c r="T141" s="199">
        <f>S141*H141</f>
        <v>0</v>
      </c>
      <c r="U141" s="199">
        <v>0.17488999999999999</v>
      </c>
      <c r="V141" s="199">
        <f>U141*H141</f>
        <v>0.34977999999999998</v>
      </c>
      <c r="W141" s="199">
        <v>0</v>
      </c>
      <c r="X141" s="200">
        <f>W141*H141</f>
        <v>0</v>
      </c>
      <c r="Y141" s="34"/>
      <c r="Z141" s="34"/>
      <c r="AA141" s="34"/>
      <c r="AB141" s="34"/>
      <c r="AC141" s="34"/>
      <c r="AD141" s="34"/>
      <c r="AE141" s="34"/>
      <c r="AR141" s="201" t="s">
        <v>168</v>
      </c>
      <c r="AT141" s="201" t="s">
        <v>163</v>
      </c>
      <c r="AU141" s="201" t="s">
        <v>84</v>
      </c>
      <c r="AY141" s="17" t="s">
        <v>160</v>
      </c>
      <c r="BE141" s="202">
        <f>IF(O141="základní",K141,0)</f>
        <v>0</v>
      </c>
      <c r="BF141" s="202">
        <f>IF(O141="snížená",K141,0)</f>
        <v>0</v>
      </c>
      <c r="BG141" s="202">
        <f>IF(O141="zákl. přenesená",K141,0)</f>
        <v>0</v>
      </c>
      <c r="BH141" s="202">
        <f>IF(O141="sníž. přenesená",K141,0)</f>
        <v>0</v>
      </c>
      <c r="BI141" s="202">
        <f>IF(O141="nulová",K141,0)</f>
        <v>0</v>
      </c>
      <c r="BJ141" s="17" t="s">
        <v>82</v>
      </c>
      <c r="BK141" s="202">
        <f>ROUND(P141*H141,2)</f>
        <v>0</v>
      </c>
      <c r="BL141" s="17" t="s">
        <v>168</v>
      </c>
      <c r="BM141" s="201" t="s">
        <v>986</v>
      </c>
    </row>
    <row r="142" spans="1:65" s="2" customFormat="1" ht="29.25">
      <c r="A142" s="34"/>
      <c r="B142" s="35"/>
      <c r="C142" s="36"/>
      <c r="D142" s="203" t="s">
        <v>170</v>
      </c>
      <c r="E142" s="36"/>
      <c r="F142" s="204" t="s">
        <v>816</v>
      </c>
      <c r="G142" s="36"/>
      <c r="H142" s="36"/>
      <c r="I142" s="205"/>
      <c r="J142" s="205"/>
      <c r="K142" s="36"/>
      <c r="L142" s="36"/>
      <c r="M142" s="39"/>
      <c r="N142" s="206"/>
      <c r="O142" s="207"/>
      <c r="P142" s="71"/>
      <c r="Q142" s="71"/>
      <c r="R142" s="71"/>
      <c r="S142" s="71"/>
      <c r="T142" s="71"/>
      <c r="U142" s="71"/>
      <c r="V142" s="71"/>
      <c r="W142" s="71"/>
      <c r="X142" s="72"/>
      <c r="Y142" s="34"/>
      <c r="Z142" s="34"/>
      <c r="AA142" s="34"/>
      <c r="AB142" s="34"/>
      <c r="AC142" s="34"/>
      <c r="AD142" s="34"/>
      <c r="AE142" s="34"/>
      <c r="AT142" s="17" t="s">
        <v>170</v>
      </c>
      <c r="AU142" s="17" t="s">
        <v>84</v>
      </c>
    </row>
    <row r="143" spans="1:65" s="15" customFormat="1">
      <c r="B143" s="231"/>
      <c r="C143" s="232"/>
      <c r="D143" s="203" t="s">
        <v>195</v>
      </c>
      <c r="E143" s="233" t="s">
        <v>1</v>
      </c>
      <c r="F143" s="234" t="s">
        <v>817</v>
      </c>
      <c r="G143" s="232"/>
      <c r="H143" s="233" t="s">
        <v>1</v>
      </c>
      <c r="I143" s="235"/>
      <c r="J143" s="235"/>
      <c r="K143" s="232"/>
      <c r="L143" s="232"/>
      <c r="M143" s="236"/>
      <c r="N143" s="237"/>
      <c r="O143" s="238"/>
      <c r="P143" s="238"/>
      <c r="Q143" s="238"/>
      <c r="R143" s="238"/>
      <c r="S143" s="238"/>
      <c r="T143" s="238"/>
      <c r="U143" s="238"/>
      <c r="V143" s="238"/>
      <c r="W143" s="238"/>
      <c r="X143" s="239"/>
      <c r="AT143" s="240" t="s">
        <v>195</v>
      </c>
      <c r="AU143" s="240" t="s">
        <v>84</v>
      </c>
      <c r="AV143" s="15" t="s">
        <v>82</v>
      </c>
      <c r="AW143" s="15" t="s">
        <v>5</v>
      </c>
      <c r="AX143" s="15" t="s">
        <v>74</v>
      </c>
      <c r="AY143" s="240" t="s">
        <v>160</v>
      </c>
    </row>
    <row r="144" spans="1:65" s="13" customFormat="1">
      <c r="B144" s="209"/>
      <c r="C144" s="210"/>
      <c r="D144" s="203" t="s">
        <v>195</v>
      </c>
      <c r="E144" s="211" t="s">
        <v>1</v>
      </c>
      <c r="F144" s="212" t="s">
        <v>84</v>
      </c>
      <c r="G144" s="210"/>
      <c r="H144" s="213">
        <v>2</v>
      </c>
      <c r="I144" s="214"/>
      <c r="J144" s="214"/>
      <c r="K144" s="210"/>
      <c r="L144" s="210"/>
      <c r="M144" s="215"/>
      <c r="N144" s="216"/>
      <c r="O144" s="217"/>
      <c r="P144" s="217"/>
      <c r="Q144" s="217"/>
      <c r="R144" s="217"/>
      <c r="S144" s="217"/>
      <c r="T144" s="217"/>
      <c r="U144" s="217"/>
      <c r="V144" s="217"/>
      <c r="W144" s="217"/>
      <c r="X144" s="218"/>
      <c r="AT144" s="219" t="s">
        <v>195</v>
      </c>
      <c r="AU144" s="219" t="s">
        <v>84</v>
      </c>
      <c r="AV144" s="13" t="s">
        <v>84</v>
      </c>
      <c r="AW144" s="13" t="s">
        <v>5</v>
      </c>
      <c r="AX144" s="13" t="s">
        <v>74</v>
      </c>
      <c r="AY144" s="219" t="s">
        <v>160</v>
      </c>
    </row>
    <row r="145" spans="1:65" s="14" customFormat="1">
      <c r="B145" s="220"/>
      <c r="C145" s="221"/>
      <c r="D145" s="203" t="s">
        <v>195</v>
      </c>
      <c r="E145" s="222" t="s">
        <v>1</v>
      </c>
      <c r="F145" s="223" t="s">
        <v>198</v>
      </c>
      <c r="G145" s="221"/>
      <c r="H145" s="224">
        <v>2</v>
      </c>
      <c r="I145" s="225"/>
      <c r="J145" s="225"/>
      <c r="K145" s="221"/>
      <c r="L145" s="221"/>
      <c r="M145" s="226"/>
      <c r="N145" s="227"/>
      <c r="O145" s="228"/>
      <c r="P145" s="228"/>
      <c r="Q145" s="228"/>
      <c r="R145" s="228"/>
      <c r="S145" s="228"/>
      <c r="T145" s="228"/>
      <c r="U145" s="228"/>
      <c r="V145" s="228"/>
      <c r="W145" s="228"/>
      <c r="X145" s="229"/>
      <c r="AT145" s="230" t="s">
        <v>195</v>
      </c>
      <c r="AU145" s="230" t="s">
        <v>84</v>
      </c>
      <c r="AV145" s="14" t="s">
        <v>168</v>
      </c>
      <c r="AW145" s="14" t="s">
        <v>5</v>
      </c>
      <c r="AX145" s="14" t="s">
        <v>82</v>
      </c>
      <c r="AY145" s="230" t="s">
        <v>160</v>
      </c>
    </row>
    <row r="146" spans="1:65" s="2" customFormat="1" ht="36">
      <c r="A146" s="34"/>
      <c r="B146" s="35"/>
      <c r="C146" s="241" t="s">
        <v>222</v>
      </c>
      <c r="D146" s="241" t="s">
        <v>317</v>
      </c>
      <c r="E146" s="242" t="s">
        <v>818</v>
      </c>
      <c r="F146" s="243" t="s">
        <v>819</v>
      </c>
      <c r="G146" s="244" t="s">
        <v>176</v>
      </c>
      <c r="H146" s="245">
        <v>2</v>
      </c>
      <c r="I146" s="246"/>
      <c r="J146" s="247"/>
      <c r="K146" s="248">
        <f>ROUND(P146*H146,2)</f>
        <v>0</v>
      </c>
      <c r="L146" s="243" t="s">
        <v>644</v>
      </c>
      <c r="M146" s="249"/>
      <c r="N146" s="250" t="s">
        <v>1</v>
      </c>
      <c r="O146" s="197" t="s">
        <v>37</v>
      </c>
      <c r="P146" s="198">
        <f>I146+J146</f>
        <v>0</v>
      </c>
      <c r="Q146" s="198">
        <f>ROUND(I146*H146,2)</f>
        <v>0</v>
      </c>
      <c r="R146" s="198">
        <f>ROUND(J146*H146,2)</f>
        <v>0</v>
      </c>
      <c r="S146" s="71"/>
      <c r="T146" s="199">
        <f>S146*H146</f>
        <v>0</v>
      </c>
      <c r="U146" s="199">
        <v>3.5999999999999999E-3</v>
      </c>
      <c r="V146" s="199">
        <f>U146*H146</f>
        <v>7.1999999999999998E-3</v>
      </c>
      <c r="W146" s="199">
        <v>0</v>
      </c>
      <c r="X146" s="200">
        <f>W146*H146</f>
        <v>0</v>
      </c>
      <c r="Y146" s="34"/>
      <c r="Z146" s="34"/>
      <c r="AA146" s="34"/>
      <c r="AB146" s="34"/>
      <c r="AC146" s="34"/>
      <c r="AD146" s="34"/>
      <c r="AE146" s="34"/>
      <c r="AR146" s="201" t="s">
        <v>230</v>
      </c>
      <c r="AT146" s="201" t="s">
        <v>317</v>
      </c>
      <c r="AU146" s="201" t="s">
        <v>84</v>
      </c>
      <c r="AY146" s="17" t="s">
        <v>160</v>
      </c>
      <c r="BE146" s="202">
        <f>IF(O146="základní",K146,0)</f>
        <v>0</v>
      </c>
      <c r="BF146" s="202">
        <f>IF(O146="snížená",K146,0)</f>
        <v>0</v>
      </c>
      <c r="BG146" s="202">
        <f>IF(O146="zákl. přenesená",K146,0)</f>
        <v>0</v>
      </c>
      <c r="BH146" s="202">
        <f>IF(O146="sníž. přenesená",K146,0)</f>
        <v>0</v>
      </c>
      <c r="BI146" s="202">
        <f>IF(O146="nulová",K146,0)</f>
        <v>0</v>
      </c>
      <c r="BJ146" s="17" t="s">
        <v>82</v>
      </c>
      <c r="BK146" s="202">
        <f>ROUND(P146*H146,2)</f>
        <v>0</v>
      </c>
      <c r="BL146" s="17" t="s">
        <v>168</v>
      </c>
      <c r="BM146" s="201" t="s">
        <v>987</v>
      </c>
    </row>
    <row r="147" spans="1:65" s="2" customFormat="1" ht="19.5">
      <c r="A147" s="34"/>
      <c r="B147" s="35"/>
      <c r="C147" s="36"/>
      <c r="D147" s="203" t="s">
        <v>170</v>
      </c>
      <c r="E147" s="36"/>
      <c r="F147" s="204" t="s">
        <v>819</v>
      </c>
      <c r="G147" s="36"/>
      <c r="H147" s="36"/>
      <c r="I147" s="205"/>
      <c r="J147" s="205"/>
      <c r="K147" s="36"/>
      <c r="L147" s="36"/>
      <c r="M147" s="39"/>
      <c r="N147" s="206"/>
      <c r="O147" s="207"/>
      <c r="P147" s="71"/>
      <c r="Q147" s="71"/>
      <c r="R147" s="71"/>
      <c r="S147" s="71"/>
      <c r="T147" s="71"/>
      <c r="U147" s="71"/>
      <c r="V147" s="71"/>
      <c r="W147" s="71"/>
      <c r="X147" s="72"/>
      <c r="Y147" s="34"/>
      <c r="Z147" s="34"/>
      <c r="AA147" s="34"/>
      <c r="AB147" s="34"/>
      <c r="AC147" s="34"/>
      <c r="AD147" s="34"/>
      <c r="AE147" s="34"/>
      <c r="AT147" s="17" t="s">
        <v>170</v>
      </c>
      <c r="AU147" s="17" t="s">
        <v>84</v>
      </c>
    </row>
    <row r="148" spans="1:65" s="2" customFormat="1" ht="24">
      <c r="A148" s="34"/>
      <c r="B148" s="35"/>
      <c r="C148" s="189" t="s">
        <v>230</v>
      </c>
      <c r="D148" s="189" t="s">
        <v>163</v>
      </c>
      <c r="E148" s="190" t="s">
        <v>821</v>
      </c>
      <c r="F148" s="191" t="s">
        <v>822</v>
      </c>
      <c r="G148" s="192" t="s">
        <v>176</v>
      </c>
      <c r="H148" s="193">
        <v>6</v>
      </c>
      <c r="I148" s="194"/>
      <c r="J148" s="194"/>
      <c r="K148" s="195">
        <f>ROUND(P148*H148,2)</f>
        <v>0</v>
      </c>
      <c r="L148" s="191" t="s">
        <v>823</v>
      </c>
      <c r="M148" s="39"/>
      <c r="N148" s="196" t="s">
        <v>1</v>
      </c>
      <c r="O148" s="197" t="s">
        <v>37</v>
      </c>
      <c r="P148" s="198">
        <f>I148+J148</f>
        <v>0</v>
      </c>
      <c r="Q148" s="198">
        <f>ROUND(I148*H148,2)</f>
        <v>0</v>
      </c>
      <c r="R148" s="198">
        <f>ROUND(J148*H148,2)</f>
        <v>0</v>
      </c>
      <c r="S148" s="71"/>
      <c r="T148" s="199">
        <f>S148*H148</f>
        <v>0</v>
      </c>
      <c r="U148" s="199">
        <v>0.17488999999999999</v>
      </c>
      <c r="V148" s="199">
        <f>U148*H148</f>
        <v>1.0493399999999999</v>
      </c>
      <c r="W148" s="199">
        <v>0</v>
      </c>
      <c r="X148" s="200">
        <f>W148*H148</f>
        <v>0</v>
      </c>
      <c r="Y148" s="34"/>
      <c r="Z148" s="34"/>
      <c r="AA148" s="34"/>
      <c r="AB148" s="34"/>
      <c r="AC148" s="34"/>
      <c r="AD148" s="34"/>
      <c r="AE148" s="34"/>
      <c r="AR148" s="201" t="s">
        <v>168</v>
      </c>
      <c r="AT148" s="201" t="s">
        <v>163</v>
      </c>
      <c r="AU148" s="201" t="s">
        <v>84</v>
      </c>
      <c r="AY148" s="17" t="s">
        <v>160</v>
      </c>
      <c r="BE148" s="202">
        <f>IF(O148="základní",K148,0)</f>
        <v>0</v>
      </c>
      <c r="BF148" s="202">
        <f>IF(O148="snížená",K148,0)</f>
        <v>0</v>
      </c>
      <c r="BG148" s="202">
        <f>IF(O148="zákl. přenesená",K148,0)</f>
        <v>0</v>
      </c>
      <c r="BH148" s="202">
        <f>IF(O148="sníž. přenesená",K148,0)</f>
        <v>0</v>
      </c>
      <c r="BI148" s="202">
        <f>IF(O148="nulová",K148,0)</f>
        <v>0</v>
      </c>
      <c r="BJ148" s="17" t="s">
        <v>82</v>
      </c>
      <c r="BK148" s="202">
        <f>ROUND(P148*H148,2)</f>
        <v>0</v>
      </c>
      <c r="BL148" s="17" t="s">
        <v>168</v>
      </c>
      <c r="BM148" s="201" t="s">
        <v>988</v>
      </c>
    </row>
    <row r="149" spans="1:65" s="2" customFormat="1" ht="29.25">
      <c r="A149" s="34"/>
      <c r="B149" s="35"/>
      <c r="C149" s="36"/>
      <c r="D149" s="203" t="s">
        <v>170</v>
      </c>
      <c r="E149" s="36"/>
      <c r="F149" s="204" t="s">
        <v>825</v>
      </c>
      <c r="G149" s="36"/>
      <c r="H149" s="36"/>
      <c r="I149" s="205"/>
      <c r="J149" s="205"/>
      <c r="K149" s="36"/>
      <c r="L149" s="36"/>
      <c r="M149" s="39"/>
      <c r="N149" s="206"/>
      <c r="O149" s="207"/>
      <c r="P149" s="71"/>
      <c r="Q149" s="71"/>
      <c r="R149" s="71"/>
      <c r="S149" s="71"/>
      <c r="T149" s="71"/>
      <c r="U149" s="71"/>
      <c r="V149" s="71"/>
      <c r="W149" s="71"/>
      <c r="X149" s="72"/>
      <c r="Y149" s="34"/>
      <c r="Z149" s="34"/>
      <c r="AA149" s="34"/>
      <c r="AB149" s="34"/>
      <c r="AC149" s="34"/>
      <c r="AD149" s="34"/>
      <c r="AE149" s="34"/>
      <c r="AT149" s="17" t="s">
        <v>170</v>
      </c>
      <c r="AU149" s="17" t="s">
        <v>84</v>
      </c>
    </row>
    <row r="150" spans="1:65" s="15" customFormat="1">
      <c r="B150" s="231"/>
      <c r="C150" s="232"/>
      <c r="D150" s="203" t="s">
        <v>195</v>
      </c>
      <c r="E150" s="233" t="s">
        <v>1</v>
      </c>
      <c r="F150" s="234" t="s">
        <v>989</v>
      </c>
      <c r="G150" s="232"/>
      <c r="H150" s="233" t="s">
        <v>1</v>
      </c>
      <c r="I150" s="235"/>
      <c r="J150" s="235"/>
      <c r="K150" s="232"/>
      <c r="L150" s="232"/>
      <c r="M150" s="236"/>
      <c r="N150" s="237"/>
      <c r="O150" s="238"/>
      <c r="P150" s="238"/>
      <c r="Q150" s="238"/>
      <c r="R150" s="238"/>
      <c r="S150" s="238"/>
      <c r="T150" s="238"/>
      <c r="U150" s="238"/>
      <c r="V150" s="238"/>
      <c r="W150" s="238"/>
      <c r="X150" s="239"/>
      <c r="AT150" s="240" t="s">
        <v>195</v>
      </c>
      <c r="AU150" s="240" t="s">
        <v>84</v>
      </c>
      <c r="AV150" s="15" t="s">
        <v>82</v>
      </c>
      <c r="AW150" s="15" t="s">
        <v>5</v>
      </c>
      <c r="AX150" s="15" t="s">
        <v>74</v>
      </c>
      <c r="AY150" s="240" t="s">
        <v>160</v>
      </c>
    </row>
    <row r="151" spans="1:65" s="13" customFormat="1">
      <c r="B151" s="209"/>
      <c r="C151" s="210"/>
      <c r="D151" s="203" t="s">
        <v>195</v>
      </c>
      <c r="E151" s="211" t="s">
        <v>1</v>
      </c>
      <c r="F151" s="212" t="s">
        <v>990</v>
      </c>
      <c r="G151" s="210"/>
      <c r="H151" s="213">
        <v>6</v>
      </c>
      <c r="I151" s="214"/>
      <c r="J151" s="214"/>
      <c r="K151" s="210"/>
      <c r="L151" s="210"/>
      <c r="M151" s="215"/>
      <c r="N151" s="216"/>
      <c r="O151" s="217"/>
      <c r="P151" s="217"/>
      <c r="Q151" s="217"/>
      <c r="R151" s="217"/>
      <c r="S151" s="217"/>
      <c r="T151" s="217"/>
      <c r="U151" s="217"/>
      <c r="V151" s="217"/>
      <c r="W151" s="217"/>
      <c r="X151" s="218"/>
      <c r="AT151" s="219" t="s">
        <v>195</v>
      </c>
      <c r="AU151" s="219" t="s">
        <v>84</v>
      </c>
      <c r="AV151" s="13" t="s">
        <v>84</v>
      </c>
      <c r="AW151" s="13" t="s">
        <v>5</v>
      </c>
      <c r="AX151" s="13" t="s">
        <v>74</v>
      </c>
      <c r="AY151" s="219" t="s">
        <v>160</v>
      </c>
    </row>
    <row r="152" spans="1:65" s="14" customFormat="1">
      <c r="B152" s="220"/>
      <c r="C152" s="221"/>
      <c r="D152" s="203" t="s">
        <v>195</v>
      </c>
      <c r="E152" s="222" t="s">
        <v>1</v>
      </c>
      <c r="F152" s="223" t="s">
        <v>198</v>
      </c>
      <c r="G152" s="221"/>
      <c r="H152" s="224">
        <v>6</v>
      </c>
      <c r="I152" s="225"/>
      <c r="J152" s="225"/>
      <c r="K152" s="221"/>
      <c r="L152" s="221"/>
      <c r="M152" s="226"/>
      <c r="N152" s="227"/>
      <c r="O152" s="228"/>
      <c r="P152" s="228"/>
      <c r="Q152" s="228"/>
      <c r="R152" s="228"/>
      <c r="S152" s="228"/>
      <c r="T152" s="228"/>
      <c r="U152" s="228"/>
      <c r="V152" s="228"/>
      <c r="W152" s="228"/>
      <c r="X152" s="229"/>
      <c r="AT152" s="230" t="s">
        <v>195</v>
      </c>
      <c r="AU152" s="230" t="s">
        <v>84</v>
      </c>
      <c r="AV152" s="14" t="s">
        <v>168</v>
      </c>
      <c r="AW152" s="14" t="s">
        <v>5</v>
      </c>
      <c r="AX152" s="14" t="s">
        <v>82</v>
      </c>
      <c r="AY152" s="230" t="s">
        <v>160</v>
      </c>
    </row>
    <row r="153" spans="1:65" s="2" customFormat="1" ht="36">
      <c r="A153" s="34"/>
      <c r="B153" s="35"/>
      <c r="C153" s="241" t="s">
        <v>236</v>
      </c>
      <c r="D153" s="241" t="s">
        <v>317</v>
      </c>
      <c r="E153" s="242" t="s">
        <v>828</v>
      </c>
      <c r="F153" s="243" t="s">
        <v>829</v>
      </c>
      <c r="G153" s="244" t="s">
        <v>176</v>
      </c>
      <c r="H153" s="245">
        <v>6</v>
      </c>
      <c r="I153" s="246"/>
      <c r="J153" s="247"/>
      <c r="K153" s="248">
        <f>ROUND(P153*H153,2)</f>
        <v>0</v>
      </c>
      <c r="L153" s="243" t="s">
        <v>644</v>
      </c>
      <c r="M153" s="249"/>
      <c r="N153" s="250" t="s">
        <v>1</v>
      </c>
      <c r="O153" s="197" t="s">
        <v>37</v>
      </c>
      <c r="P153" s="198">
        <f>I153+J153</f>
        <v>0</v>
      </c>
      <c r="Q153" s="198">
        <f>ROUND(I153*H153,2)</f>
        <v>0</v>
      </c>
      <c r="R153" s="198">
        <f>ROUND(J153*H153,2)</f>
        <v>0</v>
      </c>
      <c r="S153" s="71"/>
      <c r="T153" s="199">
        <f>S153*H153</f>
        <v>0</v>
      </c>
      <c r="U153" s="199">
        <v>7.7000000000000002E-3</v>
      </c>
      <c r="V153" s="199">
        <f>U153*H153</f>
        <v>4.6200000000000005E-2</v>
      </c>
      <c r="W153" s="199">
        <v>0</v>
      </c>
      <c r="X153" s="200">
        <f>W153*H153</f>
        <v>0</v>
      </c>
      <c r="Y153" s="34"/>
      <c r="Z153" s="34"/>
      <c r="AA153" s="34"/>
      <c r="AB153" s="34"/>
      <c r="AC153" s="34"/>
      <c r="AD153" s="34"/>
      <c r="AE153" s="34"/>
      <c r="AR153" s="201" t="s">
        <v>230</v>
      </c>
      <c r="AT153" s="201" t="s">
        <v>317</v>
      </c>
      <c r="AU153" s="201" t="s">
        <v>84</v>
      </c>
      <c r="AY153" s="17" t="s">
        <v>160</v>
      </c>
      <c r="BE153" s="202">
        <f>IF(O153="základní",K153,0)</f>
        <v>0</v>
      </c>
      <c r="BF153" s="202">
        <f>IF(O153="snížená",K153,0)</f>
        <v>0</v>
      </c>
      <c r="BG153" s="202">
        <f>IF(O153="zákl. přenesená",K153,0)</f>
        <v>0</v>
      </c>
      <c r="BH153" s="202">
        <f>IF(O153="sníž. přenesená",K153,0)</f>
        <v>0</v>
      </c>
      <c r="BI153" s="202">
        <f>IF(O153="nulová",K153,0)</f>
        <v>0</v>
      </c>
      <c r="BJ153" s="17" t="s">
        <v>82</v>
      </c>
      <c r="BK153" s="202">
        <f>ROUND(P153*H153,2)</f>
        <v>0</v>
      </c>
      <c r="BL153" s="17" t="s">
        <v>168</v>
      </c>
      <c r="BM153" s="201" t="s">
        <v>991</v>
      </c>
    </row>
    <row r="154" spans="1:65" s="2" customFormat="1" ht="19.5">
      <c r="A154" s="34"/>
      <c r="B154" s="35"/>
      <c r="C154" s="36"/>
      <c r="D154" s="203" t="s">
        <v>170</v>
      </c>
      <c r="E154" s="36"/>
      <c r="F154" s="204" t="s">
        <v>829</v>
      </c>
      <c r="G154" s="36"/>
      <c r="H154" s="36"/>
      <c r="I154" s="205"/>
      <c r="J154" s="205"/>
      <c r="K154" s="36"/>
      <c r="L154" s="36"/>
      <c r="M154" s="39"/>
      <c r="N154" s="206"/>
      <c r="O154" s="207"/>
      <c r="P154" s="71"/>
      <c r="Q154" s="71"/>
      <c r="R154" s="71"/>
      <c r="S154" s="71"/>
      <c r="T154" s="71"/>
      <c r="U154" s="71"/>
      <c r="V154" s="71"/>
      <c r="W154" s="71"/>
      <c r="X154" s="72"/>
      <c r="Y154" s="34"/>
      <c r="Z154" s="34"/>
      <c r="AA154" s="34"/>
      <c r="AB154" s="34"/>
      <c r="AC154" s="34"/>
      <c r="AD154" s="34"/>
      <c r="AE154" s="34"/>
      <c r="AT154" s="17" t="s">
        <v>170</v>
      </c>
      <c r="AU154" s="17" t="s">
        <v>84</v>
      </c>
    </row>
    <row r="155" spans="1:65" s="12" customFormat="1" ht="22.9" customHeight="1">
      <c r="B155" s="172"/>
      <c r="C155" s="173"/>
      <c r="D155" s="174" t="s">
        <v>73</v>
      </c>
      <c r="E155" s="187" t="s">
        <v>236</v>
      </c>
      <c r="F155" s="187" t="s">
        <v>648</v>
      </c>
      <c r="G155" s="173"/>
      <c r="H155" s="173"/>
      <c r="I155" s="176"/>
      <c r="J155" s="176"/>
      <c r="K155" s="188">
        <f>BK155</f>
        <v>0</v>
      </c>
      <c r="L155" s="173"/>
      <c r="M155" s="178"/>
      <c r="N155" s="179"/>
      <c r="O155" s="180"/>
      <c r="P155" s="180"/>
      <c r="Q155" s="181">
        <f>SUM(Q156:Q179)</f>
        <v>0</v>
      </c>
      <c r="R155" s="181">
        <f>SUM(R156:R179)</f>
        <v>0</v>
      </c>
      <c r="S155" s="180"/>
      <c r="T155" s="182">
        <f>SUM(T156:T179)</f>
        <v>0</v>
      </c>
      <c r="U155" s="180"/>
      <c r="V155" s="182">
        <f>SUM(V156:V179)</f>
        <v>1.8550999999999997</v>
      </c>
      <c r="W155" s="180"/>
      <c r="X155" s="183">
        <f>SUM(X156:X179)</f>
        <v>0</v>
      </c>
      <c r="AR155" s="184" t="s">
        <v>82</v>
      </c>
      <c r="AT155" s="185" t="s">
        <v>73</v>
      </c>
      <c r="AU155" s="185" t="s">
        <v>82</v>
      </c>
      <c r="AY155" s="184" t="s">
        <v>160</v>
      </c>
      <c r="BK155" s="186">
        <f>SUM(BK156:BK179)</f>
        <v>0</v>
      </c>
    </row>
    <row r="156" spans="1:65" s="2" customFormat="1" ht="24.2" customHeight="1">
      <c r="A156" s="34"/>
      <c r="B156" s="35"/>
      <c r="C156" s="189" t="s">
        <v>243</v>
      </c>
      <c r="D156" s="189" t="s">
        <v>163</v>
      </c>
      <c r="E156" s="190" t="s">
        <v>831</v>
      </c>
      <c r="F156" s="191" t="s">
        <v>832</v>
      </c>
      <c r="G156" s="192" t="s">
        <v>176</v>
      </c>
      <c r="H156" s="193">
        <v>2</v>
      </c>
      <c r="I156" s="194"/>
      <c r="J156" s="194"/>
      <c r="K156" s="195">
        <f>ROUND(P156*H156,2)</f>
        <v>0</v>
      </c>
      <c r="L156" s="191" t="s">
        <v>644</v>
      </c>
      <c r="M156" s="39"/>
      <c r="N156" s="196" t="s">
        <v>1</v>
      </c>
      <c r="O156" s="197" t="s">
        <v>37</v>
      </c>
      <c r="P156" s="198">
        <f>I156+J156</f>
        <v>0</v>
      </c>
      <c r="Q156" s="198">
        <f>ROUND(I156*H156,2)</f>
        <v>0</v>
      </c>
      <c r="R156" s="198">
        <f>ROUND(J156*H156,2)</f>
        <v>0</v>
      </c>
      <c r="S156" s="71"/>
      <c r="T156" s="199">
        <f>S156*H156</f>
        <v>0</v>
      </c>
      <c r="U156" s="199">
        <v>0.22339999999999999</v>
      </c>
      <c r="V156" s="199">
        <f>U156*H156</f>
        <v>0.44679999999999997</v>
      </c>
      <c r="W156" s="199">
        <v>0</v>
      </c>
      <c r="X156" s="200">
        <f>W156*H156</f>
        <v>0</v>
      </c>
      <c r="Y156" s="34"/>
      <c r="Z156" s="34"/>
      <c r="AA156" s="34"/>
      <c r="AB156" s="34"/>
      <c r="AC156" s="34"/>
      <c r="AD156" s="34"/>
      <c r="AE156" s="34"/>
      <c r="AR156" s="201" t="s">
        <v>168</v>
      </c>
      <c r="AT156" s="201" t="s">
        <v>163</v>
      </c>
      <c r="AU156" s="201" t="s">
        <v>84</v>
      </c>
      <c r="AY156" s="17" t="s">
        <v>160</v>
      </c>
      <c r="BE156" s="202">
        <f>IF(O156="základní",K156,0)</f>
        <v>0</v>
      </c>
      <c r="BF156" s="202">
        <f>IF(O156="snížená",K156,0)</f>
        <v>0</v>
      </c>
      <c r="BG156" s="202">
        <f>IF(O156="zákl. přenesená",K156,0)</f>
        <v>0</v>
      </c>
      <c r="BH156" s="202">
        <f>IF(O156="sníž. přenesená",K156,0)</f>
        <v>0</v>
      </c>
      <c r="BI156" s="202">
        <f>IF(O156="nulová",K156,0)</f>
        <v>0</v>
      </c>
      <c r="BJ156" s="17" t="s">
        <v>82</v>
      </c>
      <c r="BK156" s="202">
        <f>ROUND(P156*H156,2)</f>
        <v>0</v>
      </c>
      <c r="BL156" s="17" t="s">
        <v>168</v>
      </c>
      <c r="BM156" s="201" t="s">
        <v>992</v>
      </c>
    </row>
    <row r="157" spans="1:65" s="2" customFormat="1">
      <c r="A157" s="34"/>
      <c r="B157" s="35"/>
      <c r="C157" s="36"/>
      <c r="D157" s="203" t="s">
        <v>170</v>
      </c>
      <c r="E157" s="36"/>
      <c r="F157" s="204" t="s">
        <v>834</v>
      </c>
      <c r="G157" s="36"/>
      <c r="H157" s="36"/>
      <c r="I157" s="205"/>
      <c r="J157" s="205"/>
      <c r="K157" s="36"/>
      <c r="L157" s="36"/>
      <c r="M157" s="39"/>
      <c r="N157" s="206"/>
      <c r="O157" s="207"/>
      <c r="P157" s="71"/>
      <c r="Q157" s="71"/>
      <c r="R157" s="71"/>
      <c r="S157" s="71"/>
      <c r="T157" s="71"/>
      <c r="U157" s="71"/>
      <c r="V157" s="71"/>
      <c r="W157" s="71"/>
      <c r="X157" s="72"/>
      <c r="Y157" s="34"/>
      <c r="Z157" s="34"/>
      <c r="AA157" s="34"/>
      <c r="AB157" s="34"/>
      <c r="AC157" s="34"/>
      <c r="AD157" s="34"/>
      <c r="AE157" s="34"/>
      <c r="AT157" s="17" t="s">
        <v>170</v>
      </c>
      <c r="AU157" s="17" t="s">
        <v>84</v>
      </c>
    </row>
    <row r="158" spans="1:65" s="15" customFormat="1">
      <c r="B158" s="231"/>
      <c r="C158" s="232"/>
      <c r="D158" s="203" t="s">
        <v>195</v>
      </c>
      <c r="E158" s="233" t="s">
        <v>1</v>
      </c>
      <c r="F158" s="234" t="s">
        <v>817</v>
      </c>
      <c r="G158" s="232"/>
      <c r="H158" s="233" t="s">
        <v>1</v>
      </c>
      <c r="I158" s="235"/>
      <c r="J158" s="235"/>
      <c r="K158" s="232"/>
      <c r="L158" s="232"/>
      <c r="M158" s="236"/>
      <c r="N158" s="237"/>
      <c r="O158" s="238"/>
      <c r="P158" s="238"/>
      <c r="Q158" s="238"/>
      <c r="R158" s="238"/>
      <c r="S158" s="238"/>
      <c r="T158" s="238"/>
      <c r="U158" s="238"/>
      <c r="V158" s="238"/>
      <c r="W158" s="238"/>
      <c r="X158" s="239"/>
      <c r="AT158" s="240" t="s">
        <v>195</v>
      </c>
      <c r="AU158" s="240" t="s">
        <v>84</v>
      </c>
      <c r="AV158" s="15" t="s">
        <v>82</v>
      </c>
      <c r="AW158" s="15" t="s">
        <v>5</v>
      </c>
      <c r="AX158" s="15" t="s">
        <v>74</v>
      </c>
      <c r="AY158" s="240" t="s">
        <v>160</v>
      </c>
    </row>
    <row r="159" spans="1:65" s="13" customFormat="1">
      <c r="B159" s="209"/>
      <c r="C159" s="210"/>
      <c r="D159" s="203" t="s">
        <v>195</v>
      </c>
      <c r="E159" s="211" t="s">
        <v>1</v>
      </c>
      <c r="F159" s="212" t="s">
        <v>84</v>
      </c>
      <c r="G159" s="210"/>
      <c r="H159" s="213">
        <v>2</v>
      </c>
      <c r="I159" s="214"/>
      <c r="J159" s="214"/>
      <c r="K159" s="210"/>
      <c r="L159" s="210"/>
      <c r="M159" s="215"/>
      <c r="N159" s="216"/>
      <c r="O159" s="217"/>
      <c r="P159" s="217"/>
      <c r="Q159" s="217"/>
      <c r="R159" s="217"/>
      <c r="S159" s="217"/>
      <c r="T159" s="217"/>
      <c r="U159" s="217"/>
      <c r="V159" s="217"/>
      <c r="W159" s="217"/>
      <c r="X159" s="218"/>
      <c r="AT159" s="219" t="s">
        <v>195</v>
      </c>
      <c r="AU159" s="219" t="s">
        <v>84</v>
      </c>
      <c r="AV159" s="13" t="s">
        <v>84</v>
      </c>
      <c r="AW159" s="13" t="s">
        <v>5</v>
      </c>
      <c r="AX159" s="13" t="s">
        <v>74</v>
      </c>
      <c r="AY159" s="219" t="s">
        <v>160</v>
      </c>
    </row>
    <row r="160" spans="1:65" s="14" customFormat="1">
      <c r="B160" s="220"/>
      <c r="C160" s="221"/>
      <c r="D160" s="203" t="s">
        <v>195</v>
      </c>
      <c r="E160" s="222" t="s">
        <v>1</v>
      </c>
      <c r="F160" s="223" t="s">
        <v>198</v>
      </c>
      <c r="G160" s="221"/>
      <c r="H160" s="224">
        <v>2</v>
      </c>
      <c r="I160" s="225"/>
      <c r="J160" s="225"/>
      <c r="K160" s="221"/>
      <c r="L160" s="221"/>
      <c r="M160" s="226"/>
      <c r="N160" s="227"/>
      <c r="O160" s="228"/>
      <c r="P160" s="228"/>
      <c r="Q160" s="228"/>
      <c r="R160" s="228"/>
      <c r="S160" s="228"/>
      <c r="T160" s="228"/>
      <c r="U160" s="228"/>
      <c r="V160" s="228"/>
      <c r="W160" s="228"/>
      <c r="X160" s="229"/>
      <c r="AT160" s="230" t="s">
        <v>195</v>
      </c>
      <c r="AU160" s="230" t="s">
        <v>84</v>
      </c>
      <c r="AV160" s="14" t="s">
        <v>168</v>
      </c>
      <c r="AW160" s="14" t="s">
        <v>5</v>
      </c>
      <c r="AX160" s="14" t="s">
        <v>82</v>
      </c>
      <c r="AY160" s="230" t="s">
        <v>160</v>
      </c>
    </row>
    <row r="161" spans="1:65" s="2" customFormat="1" ht="16.5" customHeight="1">
      <c r="A161" s="34"/>
      <c r="B161" s="35"/>
      <c r="C161" s="241" t="s">
        <v>249</v>
      </c>
      <c r="D161" s="241" t="s">
        <v>317</v>
      </c>
      <c r="E161" s="242" t="s">
        <v>835</v>
      </c>
      <c r="F161" s="243" t="s">
        <v>836</v>
      </c>
      <c r="G161" s="244" t="s">
        <v>176</v>
      </c>
      <c r="H161" s="245">
        <v>2</v>
      </c>
      <c r="I161" s="246"/>
      <c r="J161" s="247"/>
      <c r="K161" s="248">
        <f>ROUND(P161*H161,2)</f>
        <v>0</v>
      </c>
      <c r="L161" s="243" t="s">
        <v>1</v>
      </c>
      <c r="M161" s="249"/>
      <c r="N161" s="250" t="s">
        <v>1</v>
      </c>
      <c r="O161" s="197" t="s">
        <v>37</v>
      </c>
      <c r="P161" s="198">
        <f>I161+J161</f>
        <v>0</v>
      </c>
      <c r="Q161" s="198">
        <f>ROUND(I161*H161,2)</f>
        <v>0</v>
      </c>
      <c r="R161" s="198">
        <f>ROUND(J161*H161,2)</f>
        <v>0</v>
      </c>
      <c r="S161" s="71"/>
      <c r="T161" s="199">
        <f>S161*H161</f>
        <v>0</v>
      </c>
      <c r="U161" s="199">
        <v>8.0000000000000002E-3</v>
      </c>
      <c r="V161" s="199">
        <f>U161*H161</f>
        <v>1.6E-2</v>
      </c>
      <c r="W161" s="199">
        <v>0</v>
      </c>
      <c r="X161" s="200">
        <f>W161*H161</f>
        <v>0</v>
      </c>
      <c r="Y161" s="34"/>
      <c r="Z161" s="34"/>
      <c r="AA161" s="34"/>
      <c r="AB161" s="34"/>
      <c r="AC161" s="34"/>
      <c r="AD161" s="34"/>
      <c r="AE161" s="34"/>
      <c r="AR161" s="201" t="s">
        <v>230</v>
      </c>
      <c r="AT161" s="201" t="s">
        <v>317</v>
      </c>
      <c r="AU161" s="201" t="s">
        <v>84</v>
      </c>
      <c r="AY161" s="17" t="s">
        <v>160</v>
      </c>
      <c r="BE161" s="202">
        <f>IF(O161="základní",K161,0)</f>
        <v>0</v>
      </c>
      <c r="BF161" s="202">
        <f>IF(O161="snížená",K161,0)</f>
        <v>0</v>
      </c>
      <c r="BG161" s="202">
        <f>IF(O161="zákl. přenesená",K161,0)</f>
        <v>0</v>
      </c>
      <c r="BH161" s="202">
        <f>IF(O161="sníž. přenesená",K161,0)</f>
        <v>0</v>
      </c>
      <c r="BI161" s="202">
        <f>IF(O161="nulová",K161,0)</f>
        <v>0</v>
      </c>
      <c r="BJ161" s="17" t="s">
        <v>82</v>
      </c>
      <c r="BK161" s="202">
        <f>ROUND(P161*H161,2)</f>
        <v>0</v>
      </c>
      <c r="BL161" s="17" t="s">
        <v>168</v>
      </c>
      <c r="BM161" s="201" t="s">
        <v>993</v>
      </c>
    </row>
    <row r="162" spans="1:65" s="2" customFormat="1" ht="19.5">
      <c r="A162" s="34"/>
      <c r="B162" s="35"/>
      <c r="C162" s="36"/>
      <c r="D162" s="203" t="s">
        <v>170</v>
      </c>
      <c r="E162" s="36"/>
      <c r="F162" s="204" t="s">
        <v>838</v>
      </c>
      <c r="G162" s="36"/>
      <c r="H162" s="36"/>
      <c r="I162" s="205"/>
      <c r="J162" s="205"/>
      <c r="K162" s="36"/>
      <c r="L162" s="36"/>
      <c r="M162" s="39"/>
      <c r="N162" s="206"/>
      <c r="O162" s="207"/>
      <c r="P162" s="71"/>
      <c r="Q162" s="71"/>
      <c r="R162" s="71"/>
      <c r="S162" s="71"/>
      <c r="T162" s="71"/>
      <c r="U162" s="71"/>
      <c r="V162" s="71"/>
      <c r="W162" s="71"/>
      <c r="X162" s="72"/>
      <c r="Y162" s="34"/>
      <c r="Z162" s="34"/>
      <c r="AA162" s="34"/>
      <c r="AB162" s="34"/>
      <c r="AC162" s="34"/>
      <c r="AD162" s="34"/>
      <c r="AE162" s="34"/>
      <c r="AT162" s="17" t="s">
        <v>170</v>
      </c>
      <c r="AU162" s="17" t="s">
        <v>84</v>
      </c>
    </row>
    <row r="163" spans="1:65" s="2" customFormat="1" ht="24.2" customHeight="1">
      <c r="A163" s="34"/>
      <c r="B163" s="35"/>
      <c r="C163" s="189" t="s">
        <v>254</v>
      </c>
      <c r="D163" s="189" t="s">
        <v>163</v>
      </c>
      <c r="E163" s="190" t="s">
        <v>839</v>
      </c>
      <c r="F163" s="191" t="s">
        <v>840</v>
      </c>
      <c r="G163" s="192" t="s">
        <v>176</v>
      </c>
      <c r="H163" s="193">
        <v>4</v>
      </c>
      <c r="I163" s="194"/>
      <c r="J163" s="194"/>
      <c r="K163" s="195">
        <f>ROUND(P163*H163,2)</f>
        <v>0</v>
      </c>
      <c r="L163" s="191" t="s">
        <v>644</v>
      </c>
      <c r="M163" s="39"/>
      <c r="N163" s="196" t="s">
        <v>1</v>
      </c>
      <c r="O163" s="197" t="s">
        <v>37</v>
      </c>
      <c r="P163" s="198">
        <f>I163+J163</f>
        <v>0</v>
      </c>
      <c r="Q163" s="198">
        <f>ROUND(I163*H163,2)</f>
        <v>0</v>
      </c>
      <c r="R163" s="198">
        <f>ROUND(J163*H163,2)</f>
        <v>0</v>
      </c>
      <c r="S163" s="71"/>
      <c r="T163" s="199">
        <f>S163*H163</f>
        <v>0</v>
      </c>
      <c r="U163" s="199">
        <v>0</v>
      </c>
      <c r="V163" s="199">
        <f>U163*H163</f>
        <v>0</v>
      </c>
      <c r="W163" s="199">
        <v>0</v>
      </c>
      <c r="X163" s="200">
        <f>W163*H163</f>
        <v>0</v>
      </c>
      <c r="Y163" s="34"/>
      <c r="Z163" s="34"/>
      <c r="AA163" s="34"/>
      <c r="AB163" s="34"/>
      <c r="AC163" s="34"/>
      <c r="AD163" s="34"/>
      <c r="AE163" s="34"/>
      <c r="AR163" s="201" t="s">
        <v>168</v>
      </c>
      <c r="AT163" s="201" t="s">
        <v>163</v>
      </c>
      <c r="AU163" s="201" t="s">
        <v>84</v>
      </c>
      <c r="AY163" s="17" t="s">
        <v>160</v>
      </c>
      <c r="BE163" s="202">
        <f>IF(O163="základní",K163,0)</f>
        <v>0</v>
      </c>
      <c r="BF163" s="202">
        <f>IF(O163="snížená",K163,0)</f>
        <v>0</v>
      </c>
      <c r="BG163" s="202">
        <f>IF(O163="zákl. přenesená",K163,0)</f>
        <v>0</v>
      </c>
      <c r="BH163" s="202">
        <f>IF(O163="sníž. přenesená",K163,0)</f>
        <v>0</v>
      </c>
      <c r="BI163" s="202">
        <f>IF(O163="nulová",K163,0)</f>
        <v>0</v>
      </c>
      <c r="BJ163" s="17" t="s">
        <v>82</v>
      </c>
      <c r="BK163" s="202">
        <f>ROUND(P163*H163,2)</f>
        <v>0</v>
      </c>
      <c r="BL163" s="17" t="s">
        <v>168</v>
      </c>
      <c r="BM163" s="201" t="s">
        <v>994</v>
      </c>
    </row>
    <row r="164" spans="1:65" s="2" customFormat="1" ht="19.5">
      <c r="A164" s="34"/>
      <c r="B164" s="35"/>
      <c r="C164" s="36"/>
      <c r="D164" s="203" t="s">
        <v>170</v>
      </c>
      <c r="E164" s="36"/>
      <c r="F164" s="204" t="s">
        <v>842</v>
      </c>
      <c r="G164" s="36"/>
      <c r="H164" s="36"/>
      <c r="I164" s="205"/>
      <c r="J164" s="205"/>
      <c r="K164" s="36"/>
      <c r="L164" s="36"/>
      <c r="M164" s="39"/>
      <c r="N164" s="206"/>
      <c r="O164" s="207"/>
      <c r="P164" s="71"/>
      <c r="Q164" s="71"/>
      <c r="R164" s="71"/>
      <c r="S164" s="71"/>
      <c r="T164" s="71"/>
      <c r="U164" s="71"/>
      <c r="V164" s="71"/>
      <c r="W164" s="71"/>
      <c r="X164" s="72"/>
      <c r="Y164" s="34"/>
      <c r="Z164" s="34"/>
      <c r="AA164" s="34"/>
      <c r="AB164" s="34"/>
      <c r="AC164" s="34"/>
      <c r="AD164" s="34"/>
      <c r="AE164" s="34"/>
      <c r="AT164" s="17" t="s">
        <v>170</v>
      </c>
      <c r="AU164" s="17" t="s">
        <v>84</v>
      </c>
    </row>
    <row r="165" spans="1:65" s="15" customFormat="1">
      <c r="B165" s="231"/>
      <c r="C165" s="232"/>
      <c r="D165" s="203" t="s">
        <v>195</v>
      </c>
      <c r="E165" s="233" t="s">
        <v>1</v>
      </c>
      <c r="F165" s="234" t="s">
        <v>843</v>
      </c>
      <c r="G165" s="232"/>
      <c r="H165" s="233" t="s">
        <v>1</v>
      </c>
      <c r="I165" s="235"/>
      <c r="J165" s="235"/>
      <c r="K165" s="232"/>
      <c r="L165" s="232"/>
      <c r="M165" s="236"/>
      <c r="N165" s="237"/>
      <c r="O165" s="238"/>
      <c r="P165" s="238"/>
      <c r="Q165" s="238"/>
      <c r="R165" s="238"/>
      <c r="S165" s="238"/>
      <c r="T165" s="238"/>
      <c r="U165" s="238"/>
      <c r="V165" s="238"/>
      <c r="W165" s="238"/>
      <c r="X165" s="239"/>
      <c r="AT165" s="240" t="s">
        <v>195</v>
      </c>
      <c r="AU165" s="240" t="s">
        <v>84</v>
      </c>
      <c r="AV165" s="15" t="s">
        <v>82</v>
      </c>
      <c r="AW165" s="15" t="s">
        <v>5</v>
      </c>
      <c r="AX165" s="15" t="s">
        <v>74</v>
      </c>
      <c r="AY165" s="240" t="s">
        <v>160</v>
      </c>
    </row>
    <row r="166" spans="1:65" s="13" customFormat="1">
      <c r="B166" s="209"/>
      <c r="C166" s="210"/>
      <c r="D166" s="203" t="s">
        <v>195</v>
      </c>
      <c r="E166" s="211" t="s">
        <v>1</v>
      </c>
      <c r="F166" s="212" t="s">
        <v>168</v>
      </c>
      <c r="G166" s="210"/>
      <c r="H166" s="213">
        <v>4</v>
      </c>
      <c r="I166" s="214"/>
      <c r="J166" s="214"/>
      <c r="K166" s="210"/>
      <c r="L166" s="210"/>
      <c r="M166" s="215"/>
      <c r="N166" s="216"/>
      <c r="O166" s="217"/>
      <c r="P166" s="217"/>
      <c r="Q166" s="217"/>
      <c r="R166" s="217"/>
      <c r="S166" s="217"/>
      <c r="T166" s="217"/>
      <c r="U166" s="217"/>
      <c r="V166" s="217"/>
      <c r="W166" s="217"/>
      <c r="X166" s="218"/>
      <c r="AT166" s="219" t="s">
        <v>195</v>
      </c>
      <c r="AU166" s="219" t="s">
        <v>84</v>
      </c>
      <c r="AV166" s="13" t="s">
        <v>84</v>
      </c>
      <c r="AW166" s="13" t="s">
        <v>5</v>
      </c>
      <c r="AX166" s="13" t="s">
        <v>74</v>
      </c>
      <c r="AY166" s="219" t="s">
        <v>160</v>
      </c>
    </row>
    <row r="167" spans="1:65" s="14" customFormat="1">
      <c r="B167" s="220"/>
      <c r="C167" s="221"/>
      <c r="D167" s="203" t="s">
        <v>195</v>
      </c>
      <c r="E167" s="222" t="s">
        <v>1</v>
      </c>
      <c r="F167" s="223" t="s">
        <v>198</v>
      </c>
      <c r="G167" s="221"/>
      <c r="H167" s="224">
        <v>4</v>
      </c>
      <c r="I167" s="225"/>
      <c r="J167" s="225"/>
      <c r="K167" s="221"/>
      <c r="L167" s="221"/>
      <c r="M167" s="226"/>
      <c r="N167" s="227"/>
      <c r="O167" s="228"/>
      <c r="P167" s="228"/>
      <c r="Q167" s="228"/>
      <c r="R167" s="228"/>
      <c r="S167" s="228"/>
      <c r="T167" s="228"/>
      <c r="U167" s="228"/>
      <c r="V167" s="228"/>
      <c r="W167" s="228"/>
      <c r="X167" s="229"/>
      <c r="AT167" s="230" t="s">
        <v>195</v>
      </c>
      <c r="AU167" s="230" t="s">
        <v>84</v>
      </c>
      <c r="AV167" s="14" t="s">
        <v>168</v>
      </c>
      <c r="AW167" s="14" t="s">
        <v>5</v>
      </c>
      <c r="AX167" s="14" t="s">
        <v>82</v>
      </c>
      <c r="AY167" s="230" t="s">
        <v>160</v>
      </c>
    </row>
    <row r="168" spans="1:65" s="2" customFormat="1" ht="24.2" customHeight="1">
      <c r="A168" s="34"/>
      <c r="B168" s="35"/>
      <c r="C168" s="189" t="s">
        <v>260</v>
      </c>
      <c r="D168" s="189" t="s">
        <v>163</v>
      </c>
      <c r="E168" s="190" t="s">
        <v>848</v>
      </c>
      <c r="F168" s="191" t="s">
        <v>849</v>
      </c>
      <c r="G168" s="192" t="s">
        <v>176</v>
      </c>
      <c r="H168" s="193">
        <v>2</v>
      </c>
      <c r="I168" s="194"/>
      <c r="J168" s="194"/>
      <c r="K168" s="195">
        <f>ROUND(P168*H168,2)</f>
        <v>0</v>
      </c>
      <c r="L168" s="191" t="s">
        <v>644</v>
      </c>
      <c r="M168" s="39"/>
      <c r="N168" s="196" t="s">
        <v>1</v>
      </c>
      <c r="O168" s="197" t="s">
        <v>37</v>
      </c>
      <c r="P168" s="198">
        <f>I168+J168</f>
        <v>0</v>
      </c>
      <c r="Q168" s="198">
        <f>ROUND(I168*H168,2)</f>
        <v>0</v>
      </c>
      <c r="R168" s="198">
        <f>ROUND(J168*H168,2)</f>
        <v>0</v>
      </c>
      <c r="S168" s="71"/>
      <c r="T168" s="199">
        <f>S168*H168</f>
        <v>0</v>
      </c>
      <c r="U168" s="199">
        <v>0.67164999999999997</v>
      </c>
      <c r="V168" s="199">
        <f>U168*H168</f>
        <v>1.3432999999999999</v>
      </c>
      <c r="W168" s="199">
        <v>0</v>
      </c>
      <c r="X168" s="200">
        <f>W168*H168</f>
        <v>0</v>
      </c>
      <c r="Y168" s="34"/>
      <c r="Z168" s="34"/>
      <c r="AA168" s="34"/>
      <c r="AB168" s="34"/>
      <c r="AC168" s="34"/>
      <c r="AD168" s="34"/>
      <c r="AE168" s="34"/>
      <c r="AR168" s="201" t="s">
        <v>168</v>
      </c>
      <c r="AT168" s="201" t="s">
        <v>163</v>
      </c>
      <c r="AU168" s="201" t="s">
        <v>84</v>
      </c>
      <c r="AY168" s="17" t="s">
        <v>160</v>
      </c>
      <c r="BE168" s="202">
        <f>IF(O168="základní",K168,0)</f>
        <v>0</v>
      </c>
      <c r="BF168" s="202">
        <f>IF(O168="snížená",K168,0)</f>
        <v>0</v>
      </c>
      <c r="BG168" s="202">
        <f>IF(O168="zákl. přenesená",K168,0)</f>
        <v>0</v>
      </c>
      <c r="BH168" s="202">
        <f>IF(O168="sníž. přenesená",K168,0)</f>
        <v>0</v>
      </c>
      <c r="BI168" s="202">
        <f>IF(O168="nulová",K168,0)</f>
        <v>0</v>
      </c>
      <c r="BJ168" s="17" t="s">
        <v>82</v>
      </c>
      <c r="BK168" s="202">
        <f>ROUND(P168*H168,2)</f>
        <v>0</v>
      </c>
      <c r="BL168" s="17" t="s">
        <v>168</v>
      </c>
      <c r="BM168" s="201" t="s">
        <v>995</v>
      </c>
    </row>
    <row r="169" spans="1:65" s="2" customFormat="1">
      <c r="A169" s="34"/>
      <c r="B169" s="35"/>
      <c r="C169" s="36"/>
      <c r="D169" s="203" t="s">
        <v>170</v>
      </c>
      <c r="E169" s="36"/>
      <c r="F169" s="204" t="s">
        <v>851</v>
      </c>
      <c r="G169" s="36"/>
      <c r="H169" s="36"/>
      <c r="I169" s="205"/>
      <c r="J169" s="205"/>
      <c r="K169" s="36"/>
      <c r="L169" s="36"/>
      <c r="M169" s="39"/>
      <c r="N169" s="206"/>
      <c r="O169" s="207"/>
      <c r="P169" s="71"/>
      <c r="Q169" s="71"/>
      <c r="R169" s="71"/>
      <c r="S169" s="71"/>
      <c r="T169" s="71"/>
      <c r="U169" s="71"/>
      <c r="V169" s="71"/>
      <c r="W169" s="71"/>
      <c r="X169" s="72"/>
      <c r="Y169" s="34"/>
      <c r="Z169" s="34"/>
      <c r="AA169" s="34"/>
      <c r="AB169" s="34"/>
      <c r="AC169" s="34"/>
      <c r="AD169" s="34"/>
      <c r="AE169" s="34"/>
      <c r="AT169" s="17" t="s">
        <v>170</v>
      </c>
      <c r="AU169" s="17" t="s">
        <v>84</v>
      </c>
    </row>
    <row r="170" spans="1:65" s="15" customFormat="1">
      <c r="B170" s="231"/>
      <c r="C170" s="232"/>
      <c r="D170" s="203" t="s">
        <v>195</v>
      </c>
      <c r="E170" s="233" t="s">
        <v>1</v>
      </c>
      <c r="F170" s="234" t="s">
        <v>826</v>
      </c>
      <c r="G170" s="232"/>
      <c r="H170" s="233" t="s">
        <v>1</v>
      </c>
      <c r="I170" s="235"/>
      <c r="J170" s="235"/>
      <c r="K170" s="232"/>
      <c r="L170" s="232"/>
      <c r="M170" s="236"/>
      <c r="N170" s="237"/>
      <c r="O170" s="238"/>
      <c r="P170" s="238"/>
      <c r="Q170" s="238"/>
      <c r="R170" s="238"/>
      <c r="S170" s="238"/>
      <c r="T170" s="238"/>
      <c r="U170" s="238"/>
      <c r="V170" s="238"/>
      <c r="W170" s="238"/>
      <c r="X170" s="239"/>
      <c r="AT170" s="240" t="s">
        <v>195</v>
      </c>
      <c r="AU170" s="240" t="s">
        <v>84</v>
      </c>
      <c r="AV170" s="15" t="s">
        <v>82</v>
      </c>
      <c r="AW170" s="15" t="s">
        <v>5</v>
      </c>
      <c r="AX170" s="15" t="s">
        <v>74</v>
      </c>
      <c r="AY170" s="240" t="s">
        <v>160</v>
      </c>
    </row>
    <row r="171" spans="1:65" s="13" customFormat="1">
      <c r="B171" s="209"/>
      <c r="C171" s="210"/>
      <c r="D171" s="203" t="s">
        <v>195</v>
      </c>
      <c r="E171" s="211" t="s">
        <v>1</v>
      </c>
      <c r="F171" s="212" t="s">
        <v>84</v>
      </c>
      <c r="G171" s="210"/>
      <c r="H171" s="213">
        <v>2</v>
      </c>
      <c r="I171" s="214"/>
      <c r="J171" s="214"/>
      <c r="K171" s="210"/>
      <c r="L171" s="210"/>
      <c r="M171" s="215"/>
      <c r="N171" s="216"/>
      <c r="O171" s="217"/>
      <c r="P171" s="217"/>
      <c r="Q171" s="217"/>
      <c r="R171" s="217"/>
      <c r="S171" s="217"/>
      <c r="T171" s="217"/>
      <c r="U171" s="217"/>
      <c r="V171" s="217"/>
      <c r="W171" s="217"/>
      <c r="X171" s="218"/>
      <c r="AT171" s="219" t="s">
        <v>195</v>
      </c>
      <c r="AU171" s="219" t="s">
        <v>84</v>
      </c>
      <c r="AV171" s="13" t="s">
        <v>84</v>
      </c>
      <c r="AW171" s="13" t="s">
        <v>5</v>
      </c>
      <c r="AX171" s="13" t="s">
        <v>74</v>
      </c>
      <c r="AY171" s="219" t="s">
        <v>160</v>
      </c>
    </row>
    <row r="172" spans="1:65" s="14" customFormat="1">
      <c r="B172" s="220"/>
      <c r="C172" s="221"/>
      <c r="D172" s="203" t="s">
        <v>195</v>
      </c>
      <c r="E172" s="222" t="s">
        <v>1</v>
      </c>
      <c r="F172" s="223" t="s">
        <v>198</v>
      </c>
      <c r="G172" s="221"/>
      <c r="H172" s="224">
        <v>2</v>
      </c>
      <c r="I172" s="225"/>
      <c r="J172" s="225"/>
      <c r="K172" s="221"/>
      <c r="L172" s="221"/>
      <c r="M172" s="226"/>
      <c r="N172" s="227"/>
      <c r="O172" s="228"/>
      <c r="P172" s="228"/>
      <c r="Q172" s="228"/>
      <c r="R172" s="228"/>
      <c r="S172" s="228"/>
      <c r="T172" s="228"/>
      <c r="U172" s="228"/>
      <c r="V172" s="228"/>
      <c r="W172" s="228"/>
      <c r="X172" s="229"/>
      <c r="AT172" s="230" t="s">
        <v>195</v>
      </c>
      <c r="AU172" s="230" t="s">
        <v>84</v>
      </c>
      <c r="AV172" s="14" t="s">
        <v>168</v>
      </c>
      <c r="AW172" s="14" t="s">
        <v>5</v>
      </c>
      <c r="AX172" s="14" t="s">
        <v>82</v>
      </c>
      <c r="AY172" s="230" t="s">
        <v>160</v>
      </c>
    </row>
    <row r="173" spans="1:65" s="2" customFormat="1" ht="16.5" customHeight="1">
      <c r="A173" s="34"/>
      <c r="B173" s="35"/>
      <c r="C173" s="241" t="s">
        <v>268</v>
      </c>
      <c r="D173" s="241" t="s">
        <v>317</v>
      </c>
      <c r="E173" s="242" t="s">
        <v>852</v>
      </c>
      <c r="F173" s="243" t="s">
        <v>853</v>
      </c>
      <c r="G173" s="244" t="s">
        <v>176</v>
      </c>
      <c r="H173" s="245">
        <v>2</v>
      </c>
      <c r="I173" s="246"/>
      <c r="J173" s="247"/>
      <c r="K173" s="248">
        <f>ROUND(P173*H173,2)</f>
        <v>0</v>
      </c>
      <c r="L173" s="243" t="s">
        <v>1</v>
      </c>
      <c r="M173" s="249"/>
      <c r="N173" s="250" t="s">
        <v>1</v>
      </c>
      <c r="O173" s="197" t="s">
        <v>37</v>
      </c>
      <c r="P173" s="198">
        <f>I173+J173</f>
        <v>0</v>
      </c>
      <c r="Q173" s="198">
        <f>ROUND(I173*H173,2)</f>
        <v>0</v>
      </c>
      <c r="R173" s="198">
        <f>ROUND(J173*H173,2)</f>
        <v>0</v>
      </c>
      <c r="S173" s="71"/>
      <c r="T173" s="199">
        <f>S173*H173</f>
        <v>0</v>
      </c>
      <c r="U173" s="199">
        <v>2.4500000000000001E-2</v>
      </c>
      <c r="V173" s="199">
        <f>U173*H173</f>
        <v>4.9000000000000002E-2</v>
      </c>
      <c r="W173" s="199">
        <v>0</v>
      </c>
      <c r="X173" s="200">
        <f>W173*H173</f>
        <v>0</v>
      </c>
      <c r="Y173" s="34"/>
      <c r="Z173" s="34"/>
      <c r="AA173" s="34"/>
      <c r="AB173" s="34"/>
      <c r="AC173" s="34"/>
      <c r="AD173" s="34"/>
      <c r="AE173" s="34"/>
      <c r="AR173" s="201" t="s">
        <v>230</v>
      </c>
      <c r="AT173" s="201" t="s">
        <v>317</v>
      </c>
      <c r="AU173" s="201" t="s">
        <v>84</v>
      </c>
      <c r="AY173" s="17" t="s">
        <v>160</v>
      </c>
      <c r="BE173" s="202">
        <f>IF(O173="základní",K173,0)</f>
        <v>0</v>
      </c>
      <c r="BF173" s="202">
        <f>IF(O173="snížená",K173,0)</f>
        <v>0</v>
      </c>
      <c r="BG173" s="202">
        <f>IF(O173="zákl. přenesená",K173,0)</f>
        <v>0</v>
      </c>
      <c r="BH173" s="202">
        <f>IF(O173="sníž. přenesená",K173,0)</f>
        <v>0</v>
      </c>
      <c r="BI173" s="202">
        <f>IF(O173="nulová",K173,0)</f>
        <v>0</v>
      </c>
      <c r="BJ173" s="17" t="s">
        <v>82</v>
      </c>
      <c r="BK173" s="202">
        <f>ROUND(P173*H173,2)</f>
        <v>0</v>
      </c>
      <c r="BL173" s="17" t="s">
        <v>168</v>
      </c>
      <c r="BM173" s="201" t="s">
        <v>996</v>
      </c>
    </row>
    <row r="174" spans="1:65" s="2" customFormat="1" ht="29.25">
      <c r="A174" s="34"/>
      <c r="B174" s="35"/>
      <c r="C174" s="36"/>
      <c r="D174" s="203" t="s">
        <v>170</v>
      </c>
      <c r="E174" s="36"/>
      <c r="F174" s="204" t="s">
        <v>997</v>
      </c>
      <c r="G174" s="36"/>
      <c r="H174" s="36"/>
      <c r="I174" s="205"/>
      <c r="J174" s="205"/>
      <c r="K174" s="36"/>
      <c r="L174" s="36"/>
      <c r="M174" s="39"/>
      <c r="N174" s="206"/>
      <c r="O174" s="207"/>
      <c r="P174" s="71"/>
      <c r="Q174" s="71"/>
      <c r="R174" s="71"/>
      <c r="S174" s="71"/>
      <c r="T174" s="71"/>
      <c r="U174" s="71"/>
      <c r="V174" s="71"/>
      <c r="W174" s="71"/>
      <c r="X174" s="72"/>
      <c r="Y174" s="34"/>
      <c r="Z174" s="34"/>
      <c r="AA174" s="34"/>
      <c r="AB174" s="34"/>
      <c r="AC174" s="34"/>
      <c r="AD174" s="34"/>
      <c r="AE174" s="34"/>
      <c r="AT174" s="17" t="s">
        <v>170</v>
      </c>
      <c r="AU174" s="17" t="s">
        <v>84</v>
      </c>
    </row>
    <row r="175" spans="1:65" s="2" customFormat="1" ht="24.2" customHeight="1">
      <c r="A175" s="34"/>
      <c r="B175" s="35"/>
      <c r="C175" s="189" t="s">
        <v>9</v>
      </c>
      <c r="D175" s="189" t="s">
        <v>163</v>
      </c>
      <c r="E175" s="190" t="s">
        <v>998</v>
      </c>
      <c r="F175" s="191" t="s">
        <v>999</v>
      </c>
      <c r="G175" s="192" t="s">
        <v>176</v>
      </c>
      <c r="H175" s="193">
        <v>4</v>
      </c>
      <c r="I175" s="194"/>
      <c r="J175" s="194"/>
      <c r="K175" s="195">
        <f>ROUND(P175*H175,2)</f>
        <v>0</v>
      </c>
      <c r="L175" s="191" t="s">
        <v>644</v>
      </c>
      <c r="M175" s="39"/>
      <c r="N175" s="196" t="s">
        <v>1</v>
      </c>
      <c r="O175" s="197" t="s">
        <v>37</v>
      </c>
      <c r="P175" s="198">
        <f>I175+J175</f>
        <v>0</v>
      </c>
      <c r="Q175" s="198">
        <f>ROUND(I175*H175,2)</f>
        <v>0</v>
      </c>
      <c r="R175" s="198">
        <f>ROUND(J175*H175,2)</f>
        <v>0</v>
      </c>
      <c r="S175" s="71"/>
      <c r="T175" s="199">
        <f>S175*H175</f>
        <v>0</v>
      </c>
      <c r="U175" s="199">
        <v>0</v>
      </c>
      <c r="V175" s="199">
        <f>U175*H175</f>
        <v>0</v>
      </c>
      <c r="W175" s="199">
        <v>0</v>
      </c>
      <c r="X175" s="200">
        <f>W175*H175</f>
        <v>0</v>
      </c>
      <c r="Y175" s="34"/>
      <c r="Z175" s="34"/>
      <c r="AA175" s="34"/>
      <c r="AB175" s="34"/>
      <c r="AC175" s="34"/>
      <c r="AD175" s="34"/>
      <c r="AE175" s="34"/>
      <c r="AR175" s="201" t="s">
        <v>168</v>
      </c>
      <c r="AT175" s="201" t="s">
        <v>163</v>
      </c>
      <c r="AU175" s="201" t="s">
        <v>84</v>
      </c>
      <c r="AY175" s="17" t="s">
        <v>160</v>
      </c>
      <c r="BE175" s="202">
        <f>IF(O175="základní",K175,0)</f>
        <v>0</v>
      </c>
      <c r="BF175" s="202">
        <f>IF(O175="snížená",K175,0)</f>
        <v>0</v>
      </c>
      <c r="BG175" s="202">
        <f>IF(O175="zákl. přenesená",K175,0)</f>
        <v>0</v>
      </c>
      <c r="BH175" s="202">
        <f>IF(O175="sníž. přenesená",K175,0)</f>
        <v>0</v>
      </c>
      <c r="BI175" s="202">
        <f>IF(O175="nulová",K175,0)</f>
        <v>0</v>
      </c>
      <c r="BJ175" s="17" t="s">
        <v>82</v>
      </c>
      <c r="BK175" s="202">
        <f>ROUND(P175*H175,2)</f>
        <v>0</v>
      </c>
      <c r="BL175" s="17" t="s">
        <v>168</v>
      </c>
      <c r="BM175" s="201" t="s">
        <v>1000</v>
      </c>
    </row>
    <row r="176" spans="1:65" s="2" customFormat="1" ht="19.5">
      <c r="A176" s="34"/>
      <c r="B176" s="35"/>
      <c r="C176" s="36"/>
      <c r="D176" s="203" t="s">
        <v>170</v>
      </c>
      <c r="E176" s="36"/>
      <c r="F176" s="204" t="s">
        <v>1001</v>
      </c>
      <c r="G176" s="36"/>
      <c r="H176" s="36"/>
      <c r="I176" s="205"/>
      <c r="J176" s="205"/>
      <c r="K176" s="36"/>
      <c r="L176" s="36"/>
      <c r="M176" s="39"/>
      <c r="N176" s="206"/>
      <c r="O176" s="207"/>
      <c r="P176" s="71"/>
      <c r="Q176" s="71"/>
      <c r="R176" s="71"/>
      <c r="S176" s="71"/>
      <c r="T176" s="71"/>
      <c r="U176" s="71"/>
      <c r="V176" s="71"/>
      <c r="W176" s="71"/>
      <c r="X176" s="72"/>
      <c r="Y176" s="34"/>
      <c r="Z176" s="34"/>
      <c r="AA176" s="34"/>
      <c r="AB176" s="34"/>
      <c r="AC176" s="34"/>
      <c r="AD176" s="34"/>
      <c r="AE176" s="34"/>
      <c r="AT176" s="17" t="s">
        <v>170</v>
      </c>
      <c r="AU176" s="17" t="s">
        <v>84</v>
      </c>
    </row>
    <row r="177" spans="1:65" s="15" customFormat="1">
      <c r="B177" s="231"/>
      <c r="C177" s="232"/>
      <c r="D177" s="203" t="s">
        <v>195</v>
      </c>
      <c r="E177" s="233" t="s">
        <v>1</v>
      </c>
      <c r="F177" s="234" t="s">
        <v>843</v>
      </c>
      <c r="G177" s="232"/>
      <c r="H177" s="233" t="s">
        <v>1</v>
      </c>
      <c r="I177" s="235"/>
      <c r="J177" s="235"/>
      <c r="K177" s="232"/>
      <c r="L177" s="232"/>
      <c r="M177" s="236"/>
      <c r="N177" s="237"/>
      <c r="O177" s="238"/>
      <c r="P177" s="238"/>
      <c r="Q177" s="238"/>
      <c r="R177" s="238"/>
      <c r="S177" s="238"/>
      <c r="T177" s="238"/>
      <c r="U177" s="238"/>
      <c r="V177" s="238"/>
      <c r="W177" s="238"/>
      <c r="X177" s="239"/>
      <c r="AT177" s="240" t="s">
        <v>195</v>
      </c>
      <c r="AU177" s="240" t="s">
        <v>84</v>
      </c>
      <c r="AV177" s="15" t="s">
        <v>82</v>
      </c>
      <c r="AW177" s="15" t="s">
        <v>5</v>
      </c>
      <c r="AX177" s="15" t="s">
        <v>74</v>
      </c>
      <c r="AY177" s="240" t="s">
        <v>160</v>
      </c>
    </row>
    <row r="178" spans="1:65" s="13" customFormat="1">
      <c r="B178" s="209"/>
      <c r="C178" s="210"/>
      <c r="D178" s="203" t="s">
        <v>195</v>
      </c>
      <c r="E178" s="211" t="s">
        <v>1</v>
      </c>
      <c r="F178" s="212" t="s">
        <v>168</v>
      </c>
      <c r="G178" s="210"/>
      <c r="H178" s="213">
        <v>4</v>
      </c>
      <c r="I178" s="214"/>
      <c r="J178" s="214"/>
      <c r="K178" s="210"/>
      <c r="L178" s="210"/>
      <c r="M178" s="215"/>
      <c r="N178" s="216"/>
      <c r="O178" s="217"/>
      <c r="P178" s="217"/>
      <c r="Q178" s="217"/>
      <c r="R178" s="217"/>
      <c r="S178" s="217"/>
      <c r="T178" s="217"/>
      <c r="U178" s="217"/>
      <c r="V178" s="217"/>
      <c r="W178" s="217"/>
      <c r="X178" s="218"/>
      <c r="AT178" s="219" t="s">
        <v>195</v>
      </c>
      <c r="AU178" s="219" t="s">
        <v>84</v>
      </c>
      <c r="AV178" s="13" t="s">
        <v>84</v>
      </c>
      <c r="AW178" s="13" t="s">
        <v>5</v>
      </c>
      <c r="AX178" s="13" t="s">
        <v>74</v>
      </c>
      <c r="AY178" s="219" t="s">
        <v>160</v>
      </c>
    </row>
    <row r="179" spans="1:65" s="14" customFormat="1">
      <c r="B179" s="220"/>
      <c r="C179" s="221"/>
      <c r="D179" s="203" t="s">
        <v>195</v>
      </c>
      <c r="E179" s="222" t="s">
        <v>1</v>
      </c>
      <c r="F179" s="223" t="s">
        <v>198</v>
      </c>
      <c r="G179" s="221"/>
      <c r="H179" s="224">
        <v>4</v>
      </c>
      <c r="I179" s="225"/>
      <c r="J179" s="225"/>
      <c r="K179" s="221"/>
      <c r="L179" s="221"/>
      <c r="M179" s="226"/>
      <c r="N179" s="227"/>
      <c r="O179" s="228"/>
      <c r="P179" s="228"/>
      <c r="Q179" s="228"/>
      <c r="R179" s="228"/>
      <c r="S179" s="228"/>
      <c r="T179" s="228"/>
      <c r="U179" s="228"/>
      <c r="V179" s="228"/>
      <c r="W179" s="228"/>
      <c r="X179" s="229"/>
      <c r="AT179" s="230" t="s">
        <v>195</v>
      </c>
      <c r="AU179" s="230" t="s">
        <v>84</v>
      </c>
      <c r="AV179" s="14" t="s">
        <v>168</v>
      </c>
      <c r="AW179" s="14" t="s">
        <v>5</v>
      </c>
      <c r="AX179" s="14" t="s">
        <v>82</v>
      </c>
      <c r="AY179" s="230" t="s">
        <v>160</v>
      </c>
    </row>
    <row r="180" spans="1:65" s="12" customFormat="1" ht="22.9" customHeight="1">
      <c r="B180" s="172"/>
      <c r="C180" s="173"/>
      <c r="D180" s="174" t="s">
        <v>73</v>
      </c>
      <c r="E180" s="187" t="s">
        <v>856</v>
      </c>
      <c r="F180" s="187" t="s">
        <v>857</v>
      </c>
      <c r="G180" s="173"/>
      <c r="H180" s="173"/>
      <c r="I180" s="176"/>
      <c r="J180" s="176"/>
      <c r="K180" s="188">
        <f>BK180</f>
        <v>0</v>
      </c>
      <c r="L180" s="173"/>
      <c r="M180" s="178"/>
      <c r="N180" s="179"/>
      <c r="O180" s="180"/>
      <c r="P180" s="180"/>
      <c r="Q180" s="181">
        <f>SUM(Q181:Q182)</f>
        <v>0</v>
      </c>
      <c r="R180" s="181">
        <f>SUM(R181:R182)</f>
        <v>0</v>
      </c>
      <c r="S180" s="180"/>
      <c r="T180" s="182">
        <f>SUM(T181:T182)</f>
        <v>0</v>
      </c>
      <c r="U180" s="180"/>
      <c r="V180" s="182">
        <f>SUM(V181:V182)</f>
        <v>0</v>
      </c>
      <c r="W180" s="180"/>
      <c r="X180" s="183">
        <f>SUM(X181:X182)</f>
        <v>0</v>
      </c>
      <c r="AR180" s="184" t="s">
        <v>82</v>
      </c>
      <c r="AT180" s="185" t="s">
        <v>73</v>
      </c>
      <c r="AU180" s="185" t="s">
        <v>82</v>
      </c>
      <c r="AY180" s="184" t="s">
        <v>160</v>
      </c>
      <c r="BK180" s="186">
        <f>SUM(BK181:BK182)</f>
        <v>0</v>
      </c>
    </row>
    <row r="181" spans="1:65" s="2" customFormat="1" ht="24">
      <c r="A181" s="34"/>
      <c r="B181" s="35"/>
      <c r="C181" s="189" t="s">
        <v>282</v>
      </c>
      <c r="D181" s="189" t="s">
        <v>163</v>
      </c>
      <c r="E181" s="190" t="s">
        <v>858</v>
      </c>
      <c r="F181" s="191" t="s">
        <v>859</v>
      </c>
      <c r="G181" s="192" t="s">
        <v>338</v>
      </c>
      <c r="H181" s="193">
        <v>3.3079999999999998</v>
      </c>
      <c r="I181" s="194"/>
      <c r="J181" s="194"/>
      <c r="K181" s="195">
        <f>ROUND(P181*H181,2)</f>
        <v>0</v>
      </c>
      <c r="L181" s="191" t="s">
        <v>644</v>
      </c>
      <c r="M181" s="39"/>
      <c r="N181" s="196" t="s">
        <v>1</v>
      </c>
      <c r="O181" s="197" t="s">
        <v>37</v>
      </c>
      <c r="P181" s="198">
        <f>I181+J181</f>
        <v>0</v>
      </c>
      <c r="Q181" s="198">
        <f>ROUND(I181*H181,2)</f>
        <v>0</v>
      </c>
      <c r="R181" s="198">
        <f>ROUND(J181*H181,2)</f>
        <v>0</v>
      </c>
      <c r="S181" s="71"/>
      <c r="T181" s="199">
        <f>S181*H181</f>
        <v>0</v>
      </c>
      <c r="U181" s="199">
        <v>0</v>
      </c>
      <c r="V181" s="199">
        <f>U181*H181</f>
        <v>0</v>
      </c>
      <c r="W181" s="199">
        <v>0</v>
      </c>
      <c r="X181" s="200">
        <f>W181*H181</f>
        <v>0</v>
      </c>
      <c r="Y181" s="34"/>
      <c r="Z181" s="34"/>
      <c r="AA181" s="34"/>
      <c r="AB181" s="34"/>
      <c r="AC181" s="34"/>
      <c r="AD181" s="34"/>
      <c r="AE181" s="34"/>
      <c r="AR181" s="201" t="s">
        <v>168</v>
      </c>
      <c r="AT181" s="201" t="s">
        <v>163</v>
      </c>
      <c r="AU181" s="201" t="s">
        <v>84</v>
      </c>
      <c r="AY181" s="17" t="s">
        <v>160</v>
      </c>
      <c r="BE181" s="202">
        <f>IF(O181="základní",K181,0)</f>
        <v>0</v>
      </c>
      <c r="BF181" s="202">
        <f>IF(O181="snížená",K181,0)</f>
        <v>0</v>
      </c>
      <c r="BG181" s="202">
        <f>IF(O181="zákl. přenesená",K181,0)</f>
        <v>0</v>
      </c>
      <c r="BH181" s="202">
        <f>IF(O181="sníž. přenesená",K181,0)</f>
        <v>0</v>
      </c>
      <c r="BI181" s="202">
        <f>IF(O181="nulová",K181,0)</f>
        <v>0</v>
      </c>
      <c r="BJ181" s="17" t="s">
        <v>82</v>
      </c>
      <c r="BK181" s="202">
        <f>ROUND(P181*H181,2)</f>
        <v>0</v>
      </c>
      <c r="BL181" s="17" t="s">
        <v>168</v>
      </c>
      <c r="BM181" s="201" t="s">
        <v>1002</v>
      </c>
    </row>
    <row r="182" spans="1:65" s="2" customFormat="1" ht="19.5">
      <c r="A182" s="34"/>
      <c r="B182" s="35"/>
      <c r="C182" s="36"/>
      <c r="D182" s="203" t="s">
        <v>170</v>
      </c>
      <c r="E182" s="36"/>
      <c r="F182" s="204" t="s">
        <v>861</v>
      </c>
      <c r="G182" s="36"/>
      <c r="H182" s="36"/>
      <c r="I182" s="205"/>
      <c r="J182" s="205"/>
      <c r="K182" s="36"/>
      <c r="L182" s="36"/>
      <c r="M182" s="39"/>
      <c r="N182" s="254"/>
      <c r="O182" s="255"/>
      <c r="P182" s="256"/>
      <c r="Q182" s="256"/>
      <c r="R182" s="256"/>
      <c r="S182" s="256"/>
      <c r="T182" s="256"/>
      <c r="U182" s="256"/>
      <c r="V182" s="256"/>
      <c r="W182" s="256"/>
      <c r="X182" s="257"/>
      <c r="Y182" s="34"/>
      <c r="Z182" s="34"/>
      <c r="AA182" s="34"/>
      <c r="AB182" s="34"/>
      <c r="AC182" s="34"/>
      <c r="AD182" s="34"/>
      <c r="AE182" s="34"/>
      <c r="AT182" s="17" t="s">
        <v>170</v>
      </c>
      <c r="AU182" s="17" t="s">
        <v>84</v>
      </c>
    </row>
    <row r="183" spans="1:65" s="2" customFormat="1" ht="6.95" customHeight="1">
      <c r="A183" s="34"/>
      <c r="B183" s="54"/>
      <c r="C183" s="55"/>
      <c r="D183" s="55"/>
      <c r="E183" s="55"/>
      <c r="F183" s="55"/>
      <c r="G183" s="55"/>
      <c r="H183" s="55"/>
      <c r="I183" s="55"/>
      <c r="J183" s="55"/>
      <c r="K183" s="55"/>
      <c r="L183" s="55"/>
      <c r="M183" s="39"/>
      <c r="N183" s="34"/>
      <c r="P183" s="34"/>
      <c r="Q183" s="34"/>
      <c r="R183" s="34"/>
      <c r="S183" s="34"/>
      <c r="T183" s="34"/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</row>
  </sheetData>
  <sheetProtection algorithmName="SHA-512" hashValue="otL1qcF14kY9RDkJizvW5uhAUCmJZ1EMdqE97I6INBqpRBO4TEm0dalgGWASyzA8Zdy25eMs+cJRiIBwReh62Q==" saltValue="FQMZaOPrWGGHFOYq/9TQyPWQNlxJUHJsP4Fy1I5klfqB74Gian4FZWlP99eBnB5XaINDUiQKT6dz2Wl5JXITCg==" spinCount="100000" sheet="1" objects="1" scenarios="1" formatColumns="0" formatRows="0" autoFilter="0"/>
  <autoFilter ref="C120:L182"/>
  <mergeCells count="9">
    <mergeCell ref="E87:H87"/>
    <mergeCell ref="E111:H111"/>
    <mergeCell ref="E113:H113"/>
    <mergeCell ref="M2:Z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57"/>
  <sheetViews>
    <sheetView showGridLines="0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15.5" style="1" customWidth="1"/>
    <col min="13" max="13" width="9.33203125" style="1" customWidth="1"/>
    <col min="14" max="14" width="10.83203125" style="1" hidden="1" customWidth="1"/>
    <col min="15" max="15" width="9.33203125" style="1" hidden="1"/>
    <col min="16" max="24" width="14.1640625" style="1" hidden="1" customWidth="1"/>
    <col min="25" max="25" width="12.33203125" style="1" hidden="1" customWidth="1"/>
    <col min="26" max="26" width="16.33203125" style="1" customWidth="1"/>
    <col min="27" max="27" width="12.33203125" style="1" customWidth="1"/>
    <col min="28" max="28" width="1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M2" s="273"/>
      <c r="N2" s="273"/>
      <c r="O2" s="273"/>
      <c r="P2" s="273"/>
      <c r="Q2" s="273"/>
      <c r="R2" s="273"/>
      <c r="S2" s="273"/>
      <c r="T2" s="273"/>
      <c r="U2" s="273"/>
      <c r="V2" s="273"/>
      <c r="W2" s="273"/>
      <c r="X2" s="273"/>
      <c r="Y2" s="273"/>
      <c r="Z2" s="273"/>
      <c r="AT2" s="17" t="s">
        <v>120</v>
      </c>
    </row>
    <row r="3" spans="1:46" s="1" customFormat="1" ht="6.95" customHeight="1">
      <c r="B3" s="109"/>
      <c r="C3" s="110"/>
      <c r="D3" s="110"/>
      <c r="E3" s="110"/>
      <c r="F3" s="110"/>
      <c r="G3" s="110"/>
      <c r="H3" s="110"/>
      <c r="I3" s="110"/>
      <c r="J3" s="110"/>
      <c r="K3" s="110"/>
      <c r="L3" s="110"/>
      <c r="M3" s="20"/>
      <c r="AT3" s="17" t="s">
        <v>84</v>
      </c>
    </row>
    <row r="4" spans="1:46" s="1" customFormat="1" ht="24.95" customHeight="1">
      <c r="B4" s="20"/>
      <c r="D4" s="111" t="s">
        <v>121</v>
      </c>
      <c r="M4" s="20"/>
      <c r="N4" s="112" t="s">
        <v>11</v>
      </c>
      <c r="AT4" s="17" t="s">
        <v>4</v>
      </c>
    </row>
    <row r="5" spans="1:46" s="1" customFormat="1" ht="6.95" customHeight="1">
      <c r="B5" s="20"/>
      <c r="M5" s="20"/>
    </row>
    <row r="6" spans="1:46" s="1" customFormat="1" ht="12" customHeight="1">
      <c r="B6" s="20"/>
      <c r="D6" s="113" t="s">
        <v>17</v>
      </c>
      <c r="M6" s="20"/>
    </row>
    <row r="7" spans="1:46" s="1" customFormat="1" ht="16.5" customHeight="1">
      <c r="B7" s="20"/>
      <c r="E7" s="304" t="str">
        <f>'Rekapitulace stavby'!K6</f>
        <v>Oprava nástupišť v obvodu ST Zlín</v>
      </c>
      <c r="F7" s="305"/>
      <c r="G7" s="305"/>
      <c r="H7" s="305"/>
      <c r="M7" s="20"/>
    </row>
    <row r="8" spans="1:46" s="2" customFormat="1" ht="12" customHeight="1">
      <c r="A8" s="34"/>
      <c r="B8" s="39"/>
      <c r="C8" s="34"/>
      <c r="D8" s="113" t="s">
        <v>122</v>
      </c>
      <c r="E8" s="34"/>
      <c r="F8" s="34"/>
      <c r="G8" s="34"/>
      <c r="H8" s="34"/>
      <c r="I8" s="34"/>
      <c r="J8" s="34"/>
      <c r="K8" s="34"/>
      <c r="L8" s="34"/>
      <c r="M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306" t="s">
        <v>1003</v>
      </c>
      <c r="F9" s="307"/>
      <c r="G9" s="307"/>
      <c r="H9" s="307"/>
      <c r="I9" s="34"/>
      <c r="J9" s="34"/>
      <c r="K9" s="34"/>
      <c r="L9" s="34"/>
      <c r="M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34"/>
      <c r="M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13" t="s">
        <v>19</v>
      </c>
      <c r="E11" s="34"/>
      <c r="F11" s="114" t="s">
        <v>1</v>
      </c>
      <c r="G11" s="34"/>
      <c r="H11" s="34"/>
      <c r="I11" s="113" t="s">
        <v>20</v>
      </c>
      <c r="J11" s="114" t="s">
        <v>1</v>
      </c>
      <c r="K11" s="34"/>
      <c r="L11" s="34"/>
      <c r="M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13" t="s">
        <v>21</v>
      </c>
      <c r="E12" s="34"/>
      <c r="F12" s="114" t="s">
        <v>22</v>
      </c>
      <c r="G12" s="34"/>
      <c r="H12" s="34"/>
      <c r="I12" s="113" t="s">
        <v>23</v>
      </c>
      <c r="J12" s="115">
        <f>'Rekapitulace stavby'!AN8</f>
        <v>0</v>
      </c>
      <c r="K12" s="34"/>
      <c r="L12" s="34"/>
      <c r="M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34"/>
      <c r="M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3" t="s">
        <v>24</v>
      </c>
      <c r="E14" s="34"/>
      <c r="F14" s="34"/>
      <c r="G14" s="34"/>
      <c r="H14" s="34"/>
      <c r="I14" s="113" t="s">
        <v>25</v>
      </c>
      <c r="J14" s="114" t="str">
        <f>IF('Rekapitulace stavby'!AN10="","",'Rekapitulace stavby'!AN10)</f>
        <v/>
      </c>
      <c r="K14" s="34"/>
      <c r="L14" s="34"/>
      <c r="M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14" t="str">
        <f>IF('Rekapitulace stavby'!E11="","",'Rekapitulace stavby'!E11)</f>
        <v xml:space="preserve"> </v>
      </c>
      <c r="F15" s="34"/>
      <c r="G15" s="34"/>
      <c r="H15" s="34"/>
      <c r="I15" s="113" t="s">
        <v>26</v>
      </c>
      <c r="J15" s="114" t="str">
        <f>IF('Rekapitulace stavby'!AN11="","",'Rekapitulace stavby'!AN11)</f>
        <v/>
      </c>
      <c r="K15" s="34"/>
      <c r="L15" s="34"/>
      <c r="M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34"/>
      <c r="M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13" t="s">
        <v>27</v>
      </c>
      <c r="E17" s="34"/>
      <c r="F17" s="34"/>
      <c r="G17" s="34"/>
      <c r="H17" s="34"/>
      <c r="I17" s="113" t="s">
        <v>25</v>
      </c>
      <c r="J17" s="30" t="str">
        <f>'Rekapitulace stavby'!AN13</f>
        <v>Vyplň údaj</v>
      </c>
      <c r="K17" s="34"/>
      <c r="L17" s="34"/>
      <c r="M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308" t="str">
        <f>'Rekapitulace stavby'!E14</f>
        <v>Vyplň údaj</v>
      </c>
      <c r="F18" s="309"/>
      <c r="G18" s="309"/>
      <c r="H18" s="309"/>
      <c r="I18" s="113" t="s">
        <v>26</v>
      </c>
      <c r="J18" s="30" t="str">
        <f>'Rekapitulace stavby'!AN14</f>
        <v>Vyplň údaj</v>
      </c>
      <c r="K18" s="34"/>
      <c r="L18" s="34"/>
      <c r="M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34"/>
      <c r="M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13" t="s">
        <v>29</v>
      </c>
      <c r="E20" s="34"/>
      <c r="F20" s="34"/>
      <c r="G20" s="34"/>
      <c r="H20" s="34"/>
      <c r="I20" s="113" t="s">
        <v>25</v>
      </c>
      <c r="J20" s="114" t="str">
        <f>IF('Rekapitulace stavby'!AN16="","",'Rekapitulace stavby'!AN16)</f>
        <v/>
      </c>
      <c r="K20" s="34"/>
      <c r="L20" s="34"/>
      <c r="M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14" t="str">
        <f>IF('Rekapitulace stavby'!E17="","",'Rekapitulace stavby'!E17)</f>
        <v xml:space="preserve"> </v>
      </c>
      <c r="F21" s="34"/>
      <c r="G21" s="34"/>
      <c r="H21" s="34"/>
      <c r="I21" s="113" t="s">
        <v>26</v>
      </c>
      <c r="J21" s="114" t="str">
        <f>IF('Rekapitulace stavby'!AN17="","",'Rekapitulace stavby'!AN17)</f>
        <v/>
      </c>
      <c r="K21" s="34"/>
      <c r="L21" s="34"/>
      <c r="M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34"/>
      <c r="M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13" t="s">
        <v>30</v>
      </c>
      <c r="E23" s="34"/>
      <c r="F23" s="34"/>
      <c r="G23" s="34"/>
      <c r="H23" s="34"/>
      <c r="I23" s="113" t="s">
        <v>25</v>
      </c>
      <c r="J23" s="114" t="str">
        <f>IF('Rekapitulace stavby'!AN19="","",'Rekapitulace stavby'!AN19)</f>
        <v/>
      </c>
      <c r="K23" s="34"/>
      <c r="L23" s="34"/>
      <c r="M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14" t="str">
        <f>IF('Rekapitulace stavby'!E20="","",'Rekapitulace stavby'!E20)</f>
        <v xml:space="preserve"> </v>
      </c>
      <c r="F24" s="34"/>
      <c r="G24" s="34"/>
      <c r="H24" s="34"/>
      <c r="I24" s="113" t="s">
        <v>26</v>
      </c>
      <c r="J24" s="114" t="str">
        <f>IF('Rekapitulace stavby'!AN20="","",'Rekapitulace stavby'!AN20)</f>
        <v/>
      </c>
      <c r="K24" s="34"/>
      <c r="L24" s="34"/>
      <c r="M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34"/>
      <c r="M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13" t="s">
        <v>31</v>
      </c>
      <c r="E26" s="34"/>
      <c r="F26" s="34"/>
      <c r="G26" s="34"/>
      <c r="H26" s="34"/>
      <c r="I26" s="34"/>
      <c r="J26" s="34"/>
      <c r="K26" s="34"/>
      <c r="L26" s="34"/>
      <c r="M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16"/>
      <c r="B27" s="117"/>
      <c r="C27" s="116"/>
      <c r="D27" s="116"/>
      <c r="E27" s="310" t="s">
        <v>1</v>
      </c>
      <c r="F27" s="310"/>
      <c r="G27" s="310"/>
      <c r="H27" s="310"/>
      <c r="I27" s="116"/>
      <c r="J27" s="116"/>
      <c r="K27" s="116"/>
      <c r="L27" s="116"/>
      <c r="M27" s="118"/>
      <c r="S27" s="116"/>
      <c r="T27" s="116"/>
      <c r="U27" s="116"/>
      <c r="V27" s="116"/>
      <c r="W27" s="116"/>
      <c r="X27" s="116"/>
      <c r="Y27" s="116"/>
      <c r="Z27" s="116"/>
      <c r="AA27" s="116"/>
      <c r="AB27" s="116"/>
      <c r="AC27" s="116"/>
      <c r="AD27" s="116"/>
      <c r="AE27" s="116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34"/>
      <c r="M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19"/>
      <c r="E29" s="119"/>
      <c r="F29" s="119"/>
      <c r="G29" s="119"/>
      <c r="H29" s="119"/>
      <c r="I29" s="119"/>
      <c r="J29" s="119"/>
      <c r="K29" s="119"/>
      <c r="L29" s="119"/>
      <c r="M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12.75">
      <c r="A30" s="34"/>
      <c r="B30" s="39"/>
      <c r="C30" s="34"/>
      <c r="D30" s="34"/>
      <c r="E30" s="113" t="s">
        <v>124</v>
      </c>
      <c r="F30" s="34"/>
      <c r="G30" s="34"/>
      <c r="H30" s="34"/>
      <c r="I30" s="34"/>
      <c r="J30" s="34"/>
      <c r="K30" s="120">
        <f>I96</f>
        <v>0</v>
      </c>
      <c r="L30" s="34"/>
      <c r="M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12.75">
      <c r="A31" s="34"/>
      <c r="B31" s="39"/>
      <c r="C31" s="34"/>
      <c r="D31" s="34"/>
      <c r="E31" s="113" t="s">
        <v>125</v>
      </c>
      <c r="F31" s="34"/>
      <c r="G31" s="34"/>
      <c r="H31" s="34"/>
      <c r="I31" s="34"/>
      <c r="J31" s="34"/>
      <c r="K31" s="120">
        <f>J96</f>
        <v>0</v>
      </c>
      <c r="L31" s="34"/>
      <c r="M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25.35" customHeight="1">
      <c r="A32" s="34"/>
      <c r="B32" s="39"/>
      <c r="C32" s="34"/>
      <c r="D32" s="121" t="s">
        <v>32</v>
      </c>
      <c r="E32" s="34"/>
      <c r="F32" s="34"/>
      <c r="G32" s="34"/>
      <c r="H32" s="34"/>
      <c r="I32" s="34"/>
      <c r="J32" s="34"/>
      <c r="K32" s="122">
        <f>ROUND(K117, 2)</f>
        <v>0</v>
      </c>
      <c r="L32" s="34"/>
      <c r="M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6.95" customHeight="1">
      <c r="A33" s="34"/>
      <c r="B33" s="39"/>
      <c r="C33" s="34"/>
      <c r="D33" s="119"/>
      <c r="E33" s="119"/>
      <c r="F33" s="119"/>
      <c r="G33" s="119"/>
      <c r="H33" s="119"/>
      <c r="I33" s="119"/>
      <c r="J33" s="119"/>
      <c r="K33" s="119"/>
      <c r="L33" s="119"/>
      <c r="M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34"/>
      <c r="F34" s="123" t="s">
        <v>34</v>
      </c>
      <c r="G34" s="34"/>
      <c r="H34" s="34"/>
      <c r="I34" s="123" t="s">
        <v>33</v>
      </c>
      <c r="J34" s="34"/>
      <c r="K34" s="123" t="s">
        <v>35</v>
      </c>
      <c r="L34" s="34"/>
      <c r="M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customHeight="1">
      <c r="A35" s="34"/>
      <c r="B35" s="39"/>
      <c r="C35" s="34"/>
      <c r="D35" s="124" t="s">
        <v>36</v>
      </c>
      <c r="E35" s="113" t="s">
        <v>37</v>
      </c>
      <c r="F35" s="120">
        <f>ROUND((SUM(BE117:BE156)),  2)</f>
        <v>0</v>
      </c>
      <c r="G35" s="34"/>
      <c r="H35" s="34"/>
      <c r="I35" s="125">
        <v>0.21</v>
      </c>
      <c r="J35" s="34"/>
      <c r="K35" s="120">
        <f>ROUND(((SUM(BE117:BE156))*I35),  2)</f>
        <v>0</v>
      </c>
      <c r="L35" s="34"/>
      <c r="M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customHeight="1">
      <c r="A36" s="34"/>
      <c r="B36" s="39"/>
      <c r="C36" s="34"/>
      <c r="D36" s="34"/>
      <c r="E36" s="113" t="s">
        <v>38</v>
      </c>
      <c r="F36" s="120">
        <f>ROUND((SUM(BF117:BF156)),  2)</f>
        <v>0</v>
      </c>
      <c r="G36" s="34"/>
      <c r="H36" s="34"/>
      <c r="I36" s="125">
        <v>0.15</v>
      </c>
      <c r="J36" s="34"/>
      <c r="K36" s="120">
        <f>ROUND(((SUM(BF117:BF156))*I36),  2)</f>
        <v>0</v>
      </c>
      <c r="L36" s="34"/>
      <c r="M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3" t="s">
        <v>39</v>
      </c>
      <c r="F37" s="120">
        <f>ROUND((SUM(BG117:BG156)),  2)</f>
        <v>0</v>
      </c>
      <c r="G37" s="34"/>
      <c r="H37" s="34"/>
      <c r="I37" s="125">
        <v>0.21</v>
      </c>
      <c r="J37" s="34"/>
      <c r="K37" s="120">
        <f>0</f>
        <v>0</v>
      </c>
      <c r="L37" s="34"/>
      <c r="M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14.45" hidden="1" customHeight="1">
      <c r="A38" s="34"/>
      <c r="B38" s="39"/>
      <c r="C38" s="34"/>
      <c r="D38" s="34"/>
      <c r="E38" s="113" t="s">
        <v>40</v>
      </c>
      <c r="F38" s="120">
        <f>ROUND((SUM(BH117:BH156)),  2)</f>
        <v>0</v>
      </c>
      <c r="G38" s="34"/>
      <c r="H38" s="34"/>
      <c r="I38" s="125">
        <v>0.15</v>
      </c>
      <c r="J38" s="34"/>
      <c r="K38" s="120">
        <f>0</f>
        <v>0</v>
      </c>
      <c r="L38" s="34"/>
      <c r="M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14.45" hidden="1" customHeight="1">
      <c r="A39" s="34"/>
      <c r="B39" s="39"/>
      <c r="C39" s="34"/>
      <c r="D39" s="34"/>
      <c r="E39" s="113" t="s">
        <v>41</v>
      </c>
      <c r="F39" s="120">
        <f>ROUND((SUM(BI117:BI156)),  2)</f>
        <v>0</v>
      </c>
      <c r="G39" s="34"/>
      <c r="H39" s="34"/>
      <c r="I39" s="125">
        <v>0</v>
      </c>
      <c r="J39" s="34"/>
      <c r="K39" s="120">
        <f>0</f>
        <v>0</v>
      </c>
      <c r="L39" s="34"/>
      <c r="M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6.9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34"/>
      <c r="M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2" customFormat="1" ht="25.35" customHeight="1">
      <c r="A41" s="34"/>
      <c r="B41" s="39"/>
      <c r="C41" s="126"/>
      <c r="D41" s="127" t="s">
        <v>42</v>
      </c>
      <c r="E41" s="128"/>
      <c r="F41" s="128"/>
      <c r="G41" s="129" t="s">
        <v>43</v>
      </c>
      <c r="H41" s="130" t="s">
        <v>44</v>
      </c>
      <c r="I41" s="128"/>
      <c r="J41" s="128"/>
      <c r="K41" s="131">
        <f>SUM(K32:K39)</f>
        <v>0</v>
      </c>
      <c r="L41" s="132"/>
      <c r="M41" s="51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pans="1:31" s="2" customFormat="1" ht="14.45" customHeight="1">
      <c r="A42" s="34"/>
      <c r="B42" s="39"/>
      <c r="C42" s="34"/>
      <c r="D42" s="34"/>
      <c r="E42" s="34"/>
      <c r="F42" s="34"/>
      <c r="G42" s="34"/>
      <c r="H42" s="34"/>
      <c r="I42" s="34"/>
      <c r="J42" s="34"/>
      <c r="K42" s="34"/>
      <c r="L42" s="34"/>
      <c r="M42" s="51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pans="1:31" s="1" customFormat="1" ht="14.45" customHeight="1">
      <c r="B43" s="20"/>
      <c r="M43" s="20"/>
    </row>
    <row r="44" spans="1:31" s="1" customFormat="1" ht="14.45" customHeight="1">
      <c r="B44" s="20"/>
      <c r="M44" s="20"/>
    </row>
    <row r="45" spans="1:31" s="1" customFormat="1" ht="14.45" customHeight="1">
      <c r="B45" s="20"/>
      <c r="M45" s="20"/>
    </row>
    <row r="46" spans="1:31" s="1" customFormat="1" ht="14.45" customHeight="1">
      <c r="B46" s="20"/>
      <c r="M46" s="20"/>
    </row>
    <row r="47" spans="1:31" s="1" customFormat="1" ht="14.45" customHeight="1">
      <c r="B47" s="20"/>
      <c r="M47" s="20"/>
    </row>
    <row r="48" spans="1:31" s="1" customFormat="1" ht="14.45" customHeight="1">
      <c r="B48" s="20"/>
      <c r="M48" s="20"/>
    </row>
    <row r="49" spans="1:31" s="1" customFormat="1" ht="14.45" customHeight="1">
      <c r="B49" s="20"/>
      <c r="M49" s="20"/>
    </row>
    <row r="50" spans="1:31" s="2" customFormat="1" ht="14.45" customHeight="1">
      <c r="B50" s="51"/>
      <c r="D50" s="133" t="s">
        <v>45</v>
      </c>
      <c r="E50" s="134"/>
      <c r="F50" s="134"/>
      <c r="G50" s="133" t="s">
        <v>46</v>
      </c>
      <c r="H50" s="134"/>
      <c r="I50" s="134"/>
      <c r="J50" s="134"/>
      <c r="K50" s="134"/>
      <c r="L50" s="134"/>
      <c r="M50" s="51"/>
    </row>
    <row r="51" spans="1:31">
      <c r="B51" s="20"/>
      <c r="M51" s="20"/>
    </row>
    <row r="52" spans="1:31">
      <c r="B52" s="20"/>
      <c r="M52" s="20"/>
    </row>
    <row r="53" spans="1:31">
      <c r="B53" s="20"/>
      <c r="M53" s="20"/>
    </row>
    <row r="54" spans="1:31">
      <c r="B54" s="20"/>
      <c r="M54" s="20"/>
    </row>
    <row r="55" spans="1:31">
      <c r="B55" s="20"/>
      <c r="M55" s="20"/>
    </row>
    <row r="56" spans="1:31">
      <c r="B56" s="20"/>
      <c r="M56" s="20"/>
    </row>
    <row r="57" spans="1:31">
      <c r="B57" s="20"/>
      <c r="M57" s="20"/>
    </row>
    <row r="58" spans="1:31">
      <c r="B58" s="20"/>
      <c r="M58" s="20"/>
    </row>
    <row r="59" spans="1:31">
      <c r="B59" s="20"/>
      <c r="M59" s="20"/>
    </row>
    <row r="60" spans="1:31">
      <c r="B60" s="20"/>
      <c r="M60" s="20"/>
    </row>
    <row r="61" spans="1:31" s="2" customFormat="1" ht="12.75">
      <c r="A61" s="34"/>
      <c r="B61" s="39"/>
      <c r="C61" s="34"/>
      <c r="D61" s="135" t="s">
        <v>47</v>
      </c>
      <c r="E61" s="136"/>
      <c r="F61" s="137" t="s">
        <v>48</v>
      </c>
      <c r="G61" s="135" t="s">
        <v>47</v>
      </c>
      <c r="H61" s="136"/>
      <c r="I61" s="136"/>
      <c r="J61" s="138" t="s">
        <v>48</v>
      </c>
      <c r="K61" s="136"/>
      <c r="L61" s="136"/>
      <c r="M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>
      <c r="B62" s="20"/>
      <c r="M62" s="20"/>
    </row>
    <row r="63" spans="1:31">
      <c r="B63" s="20"/>
      <c r="M63" s="20"/>
    </row>
    <row r="64" spans="1:31">
      <c r="B64" s="20"/>
      <c r="M64" s="20"/>
    </row>
    <row r="65" spans="1:31" s="2" customFormat="1" ht="12.75">
      <c r="A65" s="34"/>
      <c r="B65" s="39"/>
      <c r="C65" s="34"/>
      <c r="D65" s="133" t="s">
        <v>49</v>
      </c>
      <c r="E65" s="139"/>
      <c r="F65" s="139"/>
      <c r="G65" s="133" t="s">
        <v>50</v>
      </c>
      <c r="H65" s="139"/>
      <c r="I65" s="139"/>
      <c r="J65" s="139"/>
      <c r="K65" s="139"/>
      <c r="L65" s="139"/>
      <c r="M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>
      <c r="B66" s="20"/>
      <c r="M66" s="20"/>
    </row>
    <row r="67" spans="1:31">
      <c r="B67" s="20"/>
      <c r="M67" s="20"/>
    </row>
    <row r="68" spans="1:31">
      <c r="B68" s="20"/>
      <c r="M68" s="20"/>
    </row>
    <row r="69" spans="1:31">
      <c r="B69" s="20"/>
      <c r="M69" s="20"/>
    </row>
    <row r="70" spans="1:31">
      <c r="B70" s="20"/>
      <c r="M70" s="20"/>
    </row>
    <row r="71" spans="1:31">
      <c r="B71" s="20"/>
      <c r="M71" s="20"/>
    </row>
    <row r="72" spans="1:31">
      <c r="B72" s="20"/>
      <c r="M72" s="20"/>
    </row>
    <row r="73" spans="1:31">
      <c r="B73" s="20"/>
      <c r="M73" s="20"/>
    </row>
    <row r="74" spans="1:31">
      <c r="B74" s="20"/>
      <c r="M74" s="20"/>
    </row>
    <row r="75" spans="1:31">
      <c r="B75" s="20"/>
      <c r="M75" s="20"/>
    </row>
    <row r="76" spans="1:31" s="2" customFormat="1" ht="12.75">
      <c r="A76" s="34"/>
      <c r="B76" s="39"/>
      <c r="C76" s="34"/>
      <c r="D76" s="135" t="s">
        <v>47</v>
      </c>
      <c r="E76" s="136"/>
      <c r="F76" s="137" t="s">
        <v>48</v>
      </c>
      <c r="G76" s="135" t="s">
        <v>47</v>
      </c>
      <c r="H76" s="136"/>
      <c r="I76" s="136"/>
      <c r="J76" s="138" t="s">
        <v>48</v>
      </c>
      <c r="K76" s="136"/>
      <c r="L76" s="136"/>
      <c r="M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40"/>
      <c r="C77" s="141"/>
      <c r="D77" s="141"/>
      <c r="E77" s="141"/>
      <c r="F77" s="141"/>
      <c r="G77" s="141"/>
      <c r="H77" s="141"/>
      <c r="I77" s="141"/>
      <c r="J77" s="141"/>
      <c r="K77" s="141"/>
      <c r="L77" s="141"/>
      <c r="M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47" s="2" customFormat="1" ht="6.95" customHeight="1">
      <c r="A81" s="34"/>
      <c r="B81" s="142"/>
      <c r="C81" s="143"/>
      <c r="D81" s="143"/>
      <c r="E81" s="143"/>
      <c r="F81" s="143"/>
      <c r="G81" s="143"/>
      <c r="H81" s="143"/>
      <c r="I81" s="143"/>
      <c r="J81" s="143"/>
      <c r="K81" s="143"/>
      <c r="L81" s="143"/>
      <c r="M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4.95" customHeight="1">
      <c r="A82" s="34"/>
      <c r="B82" s="35"/>
      <c r="C82" s="23" t="s">
        <v>126</v>
      </c>
      <c r="D82" s="36"/>
      <c r="E82" s="36"/>
      <c r="F82" s="36"/>
      <c r="G82" s="36"/>
      <c r="H82" s="36"/>
      <c r="I82" s="36"/>
      <c r="J82" s="36"/>
      <c r="K82" s="36"/>
      <c r="L82" s="36"/>
      <c r="M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36"/>
      <c r="M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customHeight="1">
      <c r="A84" s="34"/>
      <c r="B84" s="35"/>
      <c r="C84" s="29" t="s">
        <v>17</v>
      </c>
      <c r="D84" s="36"/>
      <c r="E84" s="36"/>
      <c r="F84" s="36"/>
      <c r="G84" s="36"/>
      <c r="H84" s="36"/>
      <c r="I84" s="36"/>
      <c r="J84" s="36"/>
      <c r="K84" s="36"/>
      <c r="L84" s="36"/>
      <c r="M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16.5" customHeight="1">
      <c r="A85" s="34"/>
      <c r="B85" s="35"/>
      <c r="C85" s="36"/>
      <c r="D85" s="36"/>
      <c r="E85" s="302" t="str">
        <f>E7</f>
        <v>Oprava nástupišť v obvodu ST Zlín</v>
      </c>
      <c r="F85" s="303"/>
      <c r="G85" s="303"/>
      <c r="H85" s="303"/>
      <c r="I85" s="36"/>
      <c r="J85" s="36"/>
      <c r="K85" s="36"/>
      <c r="L85" s="36"/>
      <c r="M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12" customHeight="1">
      <c r="A86" s="34"/>
      <c r="B86" s="35"/>
      <c r="C86" s="29" t="s">
        <v>122</v>
      </c>
      <c r="D86" s="36"/>
      <c r="E86" s="36"/>
      <c r="F86" s="36"/>
      <c r="G86" s="36"/>
      <c r="H86" s="36"/>
      <c r="I86" s="36"/>
      <c r="J86" s="36"/>
      <c r="K86" s="36"/>
      <c r="L86" s="36"/>
      <c r="M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16.5" customHeight="1">
      <c r="A87" s="34"/>
      <c r="B87" s="35"/>
      <c r="C87" s="36"/>
      <c r="D87" s="36"/>
      <c r="E87" s="296" t="str">
        <f>E9</f>
        <v>VRN - VRN - SÚOŽI</v>
      </c>
      <c r="F87" s="301"/>
      <c r="G87" s="301"/>
      <c r="H87" s="301"/>
      <c r="I87" s="36"/>
      <c r="J87" s="36"/>
      <c r="K87" s="36"/>
      <c r="L87" s="36"/>
      <c r="M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36"/>
      <c r="M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12" customHeight="1">
      <c r="A89" s="34"/>
      <c r="B89" s="35"/>
      <c r="C89" s="29" t="s">
        <v>21</v>
      </c>
      <c r="D89" s="36"/>
      <c r="E89" s="36"/>
      <c r="F89" s="27" t="str">
        <f>F12</f>
        <v xml:space="preserve"> </v>
      </c>
      <c r="G89" s="36"/>
      <c r="H89" s="36"/>
      <c r="I89" s="29" t="s">
        <v>23</v>
      </c>
      <c r="J89" s="66">
        <f>IF(J12="","",J12)</f>
        <v>0</v>
      </c>
      <c r="K89" s="36"/>
      <c r="L89" s="36"/>
      <c r="M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36"/>
      <c r="M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15.2" customHeight="1">
      <c r="A91" s="34"/>
      <c r="B91" s="35"/>
      <c r="C91" s="29" t="s">
        <v>24</v>
      </c>
      <c r="D91" s="36"/>
      <c r="E91" s="36"/>
      <c r="F91" s="27" t="str">
        <f>E15</f>
        <v xml:space="preserve"> </v>
      </c>
      <c r="G91" s="36"/>
      <c r="H91" s="36"/>
      <c r="I91" s="29" t="s">
        <v>29</v>
      </c>
      <c r="J91" s="32" t="str">
        <f>E21</f>
        <v xml:space="preserve"> </v>
      </c>
      <c r="K91" s="36"/>
      <c r="L91" s="36"/>
      <c r="M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15.2" customHeight="1">
      <c r="A92" s="34"/>
      <c r="B92" s="35"/>
      <c r="C92" s="29" t="s">
        <v>27</v>
      </c>
      <c r="D92" s="36"/>
      <c r="E92" s="36"/>
      <c r="F92" s="27" t="str">
        <f>IF(E18="","",E18)</f>
        <v>Vyplň údaj</v>
      </c>
      <c r="G92" s="36"/>
      <c r="H92" s="36"/>
      <c r="I92" s="29" t="s">
        <v>30</v>
      </c>
      <c r="J92" s="32" t="str">
        <f>E24</f>
        <v xml:space="preserve"> </v>
      </c>
      <c r="K92" s="36"/>
      <c r="L92" s="36"/>
      <c r="M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35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36"/>
      <c r="M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9.25" customHeight="1">
      <c r="A94" s="34"/>
      <c r="B94" s="35"/>
      <c r="C94" s="144" t="s">
        <v>127</v>
      </c>
      <c r="D94" s="145"/>
      <c r="E94" s="145"/>
      <c r="F94" s="145"/>
      <c r="G94" s="145"/>
      <c r="H94" s="145"/>
      <c r="I94" s="146" t="s">
        <v>128</v>
      </c>
      <c r="J94" s="146" t="s">
        <v>129</v>
      </c>
      <c r="K94" s="146" t="s">
        <v>130</v>
      </c>
      <c r="L94" s="145"/>
      <c r="M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36"/>
      <c r="M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47" s="2" customFormat="1" ht="22.9" customHeight="1">
      <c r="A96" s="34"/>
      <c r="B96" s="35"/>
      <c r="C96" s="147" t="s">
        <v>131</v>
      </c>
      <c r="D96" s="36"/>
      <c r="E96" s="36"/>
      <c r="F96" s="36"/>
      <c r="G96" s="36"/>
      <c r="H96" s="36"/>
      <c r="I96" s="84">
        <f>Q117</f>
        <v>0</v>
      </c>
      <c r="J96" s="84">
        <f>R117</f>
        <v>0</v>
      </c>
      <c r="K96" s="84">
        <f>K117</f>
        <v>0</v>
      </c>
      <c r="L96" s="36"/>
      <c r="M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7" t="s">
        <v>132</v>
      </c>
    </row>
    <row r="97" spans="1:31" s="9" customFormat="1" ht="24.95" customHeight="1">
      <c r="B97" s="148"/>
      <c r="C97" s="149"/>
      <c r="D97" s="150" t="s">
        <v>1004</v>
      </c>
      <c r="E97" s="151"/>
      <c r="F97" s="151"/>
      <c r="G97" s="151"/>
      <c r="H97" s="151"/>
      <c r="I97" s="152">
        <f>Q118</f>
        <v>0</v>
      </c>
      <c r="J97" s="152">
        <f>R118</f>
        <v>0</v>
      </c>
      <c r="K97" s="152">
        <f>K118</f>
        <v>0</v>
      </c>
      <c r="L97" s="149"/>
      <c r="M97" s="153"/>
    </row>
    <row r="98" spans="1:31" s="2" customFormat="1" ht="21.75" customHeight="1">
      <c r="A98" s="34"/>
      <c r="B98" s="35"/>
      <c r="C98" s="36"/>
      <c r="D98" s="36"/>
      <c r="E98" s="36"/>
      <c r="F98" s="36"/>
      <c r="G98" s="36"/>
      <c r="H98" s="36"/>
      <c r="I98" s="36"/>
      <c r="J98" s="36"/>
      <c r="K98" s="36"/>
      <c r="L98" s="36"/>
      <c r="M98" s="51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</row>
    <row r="99" spans="1:31" s="2" customFormat="1" ht="6.95" customHeight="1">
      <c r="A99" s="34"/>
      <c r="B99" s="54"/>
      <c r="C99" s="55"/>
      <c r="D99" s="55"/>
      <c r="E99" s="55"/>
      <c r="F99" s="55"/>
      <c r="G99" s="55"/>
      <c r="H99" s="55"/>
      <c r="I99" s="55"/>
      <c r="J99" s="55"/>
      <c r="K99" s="55"/>
      <c r="L99" s="55"/>
      <c r="M99" s="51"/>
      <c r="S99" s="34"/>
      <c r="T99" s="34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</row>
    <row r="103" spans="1:31" s="2" customFormat="1" ht="6.95" customHeight="1">
      <c r="A103" s="34"/>
      <c r="B103" s="56"/>
      <c r="C103" s="57"/>
      <c r="D103" s="57"/>
      <c r="E103" s="57"/>
      <c r="F103" s="57"/>
      <c r="G103" s="57"/>
      <c r="H103" s="57"/>
      <c r="I103" s="57"/>
      <c r="J103" s="57"/>
      <c r="K103" s="57"/>
      <c r="L103" s="57"/>
      <c r="M103" s="51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</row>
    <row r="104" spans="1:31" s="2" customFormat="1" ht="24.95" customHeight="1">
      <c r="A104" s="34"/>
      <c r="B104" s="35"/>
      <c r="C104" s="23" t="s">
        <v>141</v>
      </c>
      <c r="D104" s="36"/>
      <c r="E104" s="36"/>
      <c r="F104" s="36"/>
      <c r="G104" s="36"/>
      <c r="H104" s="36"/>
      <c r="I104" s="36"/>
      <c r="J104" s="36"/>
      <c r="K104" s="36"/>
      <c r="L104" s="36"/>
      <c r="M104" s="51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5" spans="1:31" s="2" customFormat="1" ht="6.95" customHeight="1">
      <c r="A105" s="34"/>
      <c r="B105" s="35"/>
      <c r="C105" s="36"/>
      <c r="D105" s="36"/>
      <c r="E105" s="36"/>
      <c r="F105" s="36"/>
      <c r="G105" s="36"/>
      <c r="H105" s="36"/>
      <c r="I105" s="36"/>
      <c r="J105" s="36"/>
      <c r="K105" s="36"/>
      <c r="L105" s="36"/>
      <c r="M105" s="51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pans="1:31" s="2" customFormat="1" ht="12" customHeight="1">
      <c r="A106" s="34"/>
      <c r="B106" s="35"/>
      <c r="C106" s="29" t="s">
        <v>17</v>
      </c>
      <c r="D106" s="36"/>
      <c r="E106" s="36"/>
      <c r="F106" s="36"/>
      <c r="G106" s="36"/>
      <c r="H106" s="36"/>
      <c r="I106" s="36"/>
      <c r="J106" s="36"/>
      <c r="K106" s="36"/>
      <c r="L106" s="36"/>
      <c r="M106" s="51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pans="1:31" s="2" customFormat="1" ht="16.5" customHeight="1">
      <c r="A107" s="34"/>
      <c r="B107" s="35"/>
      <c r="C107" s="36"/>
      <c r="D107" s="36"/>
      <c r="E107" s="302" t="str">
        <f>E7</f>
        <v>Oprava nástupišť v obvodu ST Zlín</v>
      </c>
      <c r="F107" s="303"/>
      <c r="G107" s="303"/>
      <c r="H107" s="303"/>
      <c r="I107" s="36"/>
      <c r="J107" s="36"/>
      <c r="K107" s="36"/>
      <c r="L107" s="36"/>
      <c r="M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pans="1:31" s="2" customFormat="1" ht="12" customHeight="1">
      <c r="A108" s="34"/>
      <c r="B108" s="35"/>
      <c r="C108" s="29" t="s">
        <v>122</v>
      </c>
      <c r="D108" s="36"/>
      <c r="E108" s="36"/>
      <c r="F108" s="36"/>
      <c r="G108" s="36"/>
      <c r="H108" s="36"/>
      <c r="I108" s="36"/>
      <c r="J108" s="36"/>
      <c r="K108" s="36"/>
      <c r="L108" s="36"/>
      <c r="M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pans="1:31" s="2" customFormat="1" ht="16.5" customHeight="1">
      <c r="A109" s="34"/>
      <c r="B109" s="35"/>
      <c r="C109" s="36"/>
      <c r="D109" s="36"/>
      <c r="E109" s="296" t="str">
        <f>E9</f>
        <v>VRN - VRN - SÚOŽI</v>
      </c>
      <c r="F109" s="301"/>
      <c r="G109" s="301"/>
      <c r="H109" s="301"/>
      <c r="I109" s="36"/>
      <c r="J109" s="36"/>
      <c r="K109" s="36"/>
      <c r="L109" s="36"/>
      <c r="M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pans="1:31" s="2" customFormat="1" ht="6.95" customHeight="1">
      <c r="A110" s="34"/>
      <c r="B110" s="35"/>
      <c r="C110" s="36"/>
      <c r="D110" s="36"/>
      <c r="E110" s="36"/>
      <c r="F110" s="36"/>
      <c r="G110" s="36"/>
      <c r="H110" s="36"/>
      <c r="I110" s="36"/>
      <c r="J110" s="36"/>
      <c r="K110" s="36"/>
      <c r="L110" s="36"/>
      <c r="M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31" s="2" customFormat="1" ht="12" customHeight="1">
      <c r="A111" s="34"/>
      <c r="B111" s="35"/>
      <c r="C111" s="29" t="s">
        <v>21</v>
      </c>
      <c r="D111" s="36"/>
      <c r="E111" s="36"/>
      <c r="F111" s="27" t="str">
        <f>F12</f>
        <v xml:space="preserve"> </v>
      </c>
      <c r="G111" s="36"/>
      <c r="H111" s="36"/>
      <c r="I111" s="29" t="s">
        <v>23</v>
      </c>
      <c r="J111" s="66">
        <f>IF(J12="","",J12)</f>
        <v>0</v>
      </c>
      <c r="K111" s="36"/>
      <c r="L111" s="36"/>
      <c r="M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31" s="2" customFormat="1" ht="6.95" customHeight="1">
      <c r="A112" s="34"/>
      <c r="B112" s="35"/>
      <c r="C112" s="36"/>
      <c r="D112" s="36"/>
      <c r="E112" s="36"/>
      <c r="F112" s="36"/>
      <c r="G112" s="36"/>
      <c r="H112" s="36"/>
      <c r="I112" s="36"/>
      <c r="J112" s="36"/>
      <c r="K112" s="36"/>
      <c r="L112" s="36"/>
      <c r="M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5" s="2" customFormat="1" ht="15.2" customHeight="1">
      <c r="A113" s="34"/>
      <c r="B113" s="35"/>
      <c r="C113" s="29" t="s">
        <v>24</v>
      </c>
      <c r="D113" s="36"/>
      <c r="E113" s="36"/>
      <c r="F113" s="27" t="str">
        <f>E15</f>
        <v xml:space="preserve"> </v>
      </c>
      <c r="G113" s="36"/>
      <c r="H113" s="36"/>
      <c r="I113" s="29" t="s">
        <v>29</v>
      </c>
      <c r="J113" s="32" t="str">
        <f>E21</f>
        <v xml:space="preserve"> </v>
      </c>
      <c r="K113" s="36"/>
      <c r="L113" s="36"/>
      <c r="M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5" s="2" customFormat="1" ht="15.2" customHeight="1">
      <c r="A114" s="34"/>
      <c r="B114" s="35"/>
      <c r="C114" s="29" t="s">
        <v>27</v>
      </c>
      <c r="D114" s="36"/>
      <c r="E114" s="36"/>
      <c r="F114" s="27" t="str">
        <f>IF(E18="","",E18)</f>
        <v>Vyplň údaj</v>
      </c>
      <c r="G114" s="36"/>
      <c r="H114" s="36"/>
      <c r="I114" s="29" t="s">
        <v>30</v>
      </c>
      <c r="J114" s="32" t="str">
        <f>E24</f>
        <v xml:space="preserve"> </v>
      </c>
      <c r="K114" s="36"/>
      <c r="L114" s="36"/>
      <c r="M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5" s="2" customFormat="1" ht="10.35" customHeight="1">
      <c r="A115" s="34"/>
      <c r="B115" s="35"/>
      <c r="C115" s="36"/>
      <c r="D115" s="36"/>
      <c r="E115" s="36"/>
      <c r="F115" s="36"/>
      <c r="G115" s="36"/>
      <c r="H115" s="36"/>
      <c r="I115" s="36"/>
      <c r="J115" s="36"/>
      <c r="K115" s="36"/>
      <c r="L115" s="36"/>
      <c r="M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5" s="11" customFormat="1" ht="29.25" customHeight="1">
      <c r="A116" s="160"/>
      <c r="B116" s="161"/>
      <c r="C116" s="162" t="s">
        <v>142</v>
      </c>
      <c r="D116" s="163" t="s">
        <v>57</v>
      </c>
      <c r="E116" s="163" t="s">
        <v>53</v>
      </c>
      <c r="F116" s="163" t="s">
        <v>54</v>
      </c>
      <c r="G116" s="163" t="s">
        <v>143</v>
      </c>
      <c r="H116" s="163" t="s">
        <v>144</v>
      </c>
      <c r="I116" s="163" t="s">
        <v>145</v>
      </c>
      <c r="J116" s="163" t="s">
        <v>146</v>
      </c>
      <c r="K116" s="163" t="s">
        <v>130</v>
      </c>
      <c r="L116" s="164" t="s">
        <v>147</v>
      </c>
      <c r="M116" s="165"/>
      <c r="N116" s="75" t="s">
        <v>1</v>
      </c>
      <c r="O116" s="76" t="s">
        <v>36</v>
      </c>
      <c r="P116" s="76" t="s">
        <v>148</v>
      </c>
      <c r="Q116" s="76" t="s">
        <v>149</v>
      </c>
      <c r="R116" s="76" t="s">
        <v>150</v>
      </c>
      <c r="S116" s="76" t="s">
        <v>151</v>
      </c>
      <c r="T116" s="76" t="s">
        <v>152</v>
      </c>
      <c r="U116" s="76" t="s">
        <v>153</v>
      </c>
      <c r="V116" s="76" t="s">
        <v>154</v>
      </c>
      <c r="W116" s="76" t="s">
        <v>155</v>
      </c>
      <c r="X116" s="77" t="s">
        <v>156</v>
      </c>
      <c r="Y116" s="160"/>
      <c r="Z116" s="160"/>
      <c r="AA116" s="160"/>
      <c r="AB116" s="160"/>
      <c r="AC116" s="160"/>
      <c r="AD116" s="160"/>
      <c r="AE116" s="160"/>
    </row>
    <row r="117" spans="1:65" s="2" customFormat="1" ht="22.9" customHeight="1">
      <c r="A117" s="34"/>
      <c r="B117" s="35"/>
      <c r="C117" s="82" t="s">
        <v>157</v>
      </c>
      <c r="D117" s="36"/>
      <c r="E117" s="36"/>
      <c r="F117" s="36"/>
      <c r="G117" s="36"/>
      <c r="H117" s="36"/>
      <c r="I117" s="36"/>
      <c r="J117" s="36"/>
      <c r="K117" s="166">
        <f>BK117</f>
        <v>0</v>
      </c>
      <c r="L117" s="36"/>
      <c r="M117" s="39"/>
      <c r="N117" s="78"/>
      <c r="O117" s="167"/>
      <c r="P117" s="79"/>
      <c r="Q117" s="168">
        <f>Q118</f>
        <v>0</v>
      </c>
      <c r="R117" s="168">
        <f>R118</f>
        <v>0</v>
      </c>
      <c r="S117" s="79"/>
      <c r="T117" s="169">
        <f>T118</f>
        <v>0</v>
      </c>
      <c r="U117" s="79"/>
      <c r="V117" s="169">
        <f>V118</f>
        <v>0</v>
      </c>
      <c r="W117" s="79"/>
      <c r="X117" s="170">
        <f>X118</f>
        <v>0</v>
      </c>
      <c r="Y117" s="34"/>
      <c r="Z117" s="34"/>
      <c r="AA117" s="34"/>
      <c r="AB117" s="34"/>
      <c r="AC117" s="34"/>
      <c r="AD117" s="34"/>
      <c r="AE117" s="34"/>
      <c r="AT117" s="17" t="s">
        <v>73</v>
      </c>
      <c r="AU117" s="17" t="s">
        <v>132</v>
      </c>
      <c r="BK117" s="171">
        <f>BK118</f>
        <v>0</v>
      </c>
    </row>
    <row r="118" spans="1:65" s="12" customFormat="1" ht="25.9" customHeight="1">
      <c r="B118" s="172"/>
      <c r="C118" s="173"/>
      <c r="D118" s="174" t="s">
        <v>73</v>
      </c>
      <c r="E118" s="175" t="s">
        <v>118</v>
      </c>
      <c r="F118" s="175" t="s">
        <v>1005</v>
      </c>
      <c r="G118" s="173"/>
      <c r="H118" s="173"/>
      <c r="I118" s="176"/>
      <c r="J118" s="176"/>
      <c r="K118" s="177">
        <f>BK118</f>
        <v>0</v>
      </c>
      <c r="L118" s="173"/>
      <c r="M118" s="178"/>
      <c r="N118" s="179"/>
      <c r="O118" s="180"/>
      <c r="P118" s="180"/>
      <c r="Q118" s="181">
        <f>SUM(Q119:Q156)</f>
        <v>0</v>
      </c>
      <c r="R118" s="181">
        <f>SUM(R119:R156)</f>
        <v>0</v>
      </c>
      <c r="S118" s="180"/>
      <c r="T118" s="182">
        <f>SUM(T119:T156)</f>
        <v>0</v>
      </c>
      <c r="U118" s="180"/>
      <c r="V118" s="182">
        <f>SUM(V119:V156)</f>
        <v>0</v>
      </c>
      <c r="W118" s="180"/>
      <c r="X118" s="183">
        <f>SUM(X119:X156)</f>
        <v>0</v>
      </c>
      <c r="AR118" s="184" t="s">
        <v>161</v>
      </c>
      <c r="AT118" s="185" t="s">
        <v>73</v>
      </c>
      <c r="AU118" s="185" t="s">
        <v>74</v>
      </c>
      <c r="AY118" s="184" t="s">
        <v>160</v>
      </c>
      <c r="BK118" s="186">
        <f>SUM(BK119:BK156)</f>
        <v>0</v>
      </c>
    </row>
    <row r="119" spans="1:65" s="2" customFormat="1" ht="33" customHeight="1">
      <c r="A119" s="34"/>
      <c r="B119" s="35"/>
      <c r="C119" s="189" t="s">
        <v>82</v>
      </c>
      <c r="D119" s="189" t="s">
        <v>163</v>
      </c>
      <c r="E119" s="190" t="s">
        <v>1006</v>
      </c>
      <c r="F119" s="191" t="s">
        <v>1007</v>
      </c>
      <c r="G119" s="192" t="s">
        <v>176</v>
      </c>
      <c r="H119" s="193">
        <v>2</v>
      </c>
      <c r="I119" s="194"/>
      <c r="J119" s="194"/>
      <c r="K119" s="195">
        <f>ROUND(P119*H119,2)</f>
        <v>0</v>
      </c>
      <c r="L119" s="191" t="s">
        <v>167</v>
      </c>
      <c r="M119" s="39"/>
      <c r="N119" s="196" t="s">
        <v>1</v>
      </c>
      <c r="O119" s="197" t="s">
        <v>37</v>
      </c>
      <c r="P119" s="198">
        <f>I119+J119</f>
        <v>0</v>
      </c>
      <c r="Q119" s="198">
        <f>ROUND(I119*H119,2)</f>
        <v>0</v>
      </c>
      <c r="R119" s="198">
        <f>ROUND(J119*H119,2)</f>
        <v>0</v>
      </c>
      <c r="S119" s="71"/>
      <c r="T119" s="199">
        <f>S119*H119</f>
        <v>0</v>
      </c>
      <c r="U119" s="199">
        <v>0</v>
      </c>
      <c r="V119" s="199">
        <f>U119*H119</f>
        <v>0</v>
      </c>
      <c r="W119" s="199">
        <v>0</v>
      </c>
      <c r="X119" s="200">
        <f>W119*H119</f>
        <v>0</v>
      </c>
      <c r="Y119" s="34"/>
      <c r="Z119" s="34"/>
      <c r="AA119" s="34"/>
      <c r="AB119" s="34"/>
      <c r="AC119" s="34"/>
      <c r="AD119" s="34"/>
      <c r="AE119" s="34"/>
      <c r="AR119" s="201" t="s">
        <v>168</v>
      </c>
      <c r="AT119" s="201" t="s">
        <v>163</v>
      </c>
      <c r="AU119" s="201" t="s">
        <v>82</v>
      </c>
      <c r="AY119" s="17" t="s">
        <v>160</v>
      </c>
      <c r="BE119" s="202">
        <f>IF(O119="základní",K119,0)</f>
        <v>0</v>
      </c>
      <c r="BF119" s="202">
        <f>IF(O119="snížená",K119,0)</f>
        <v>0</v>
      </c>
      <c r="BG119" s="202">
        <f>IF(O119="zákl. přenesená",K119,0)</f>
        <v>0</v>
      </c>
      <c r="BH119" s="202">
        <f>IF(O119="sníž. přenesená",K119,0)</f>
        <v>0</v>
      </c>
      <c r="BI119" s="202">
        <f>IF(O119="nulová",K119,0)</f>
        <v>0</v>
      </c>
      <c r="BJ119" s="17" t="s">
        <v>82</v>
      </c>
      <c r="BK119" s="202">
        <f>ROUND(P119*H119,2)</f>
        <v>0</v>
      </c>
      <c r="BL119" s="17" t="s">
        <v>168</v>
      </c>
      <c r="BM119" s="201" t="s">
        <v>1008</v>
      </c>
    </row>
    <row r="120" spans="1:65" s="2" customFormat="1" ht="48.75">
      <c r="A120" s="34"/>
      <c r="B120" s="35"/>
      <c r="C120" s="36"/>
      <c r="D120" s="203" t="s">
        <v>170</v>
      </c>
      <c r="E120" s="36"/>
      <c r="F120" s="204" t="s">
        <v>1009</v>
      </c>
      <c r="G120" s="36"/>
      <c r="H120" s="36"/>
      <c r="I120" s="205"/>
      <c r="J120" s="205"/>
      <c r="K120" s="36"/>
      <c r="L120" s="36"/>
      <c r="M120" s="39"/>
      <c r="N120" s="206"/>
      <c r="O120" s="207"/>
      <c r="P120" s="71"/>
      <c r="Q120" s="71"/>
      <c r="R120" s="71"/>
      <c r="S120" s="71"/>
      <c r="T120" s="71"/>
      <c r="U120" s="71"/>
      <c r="V120" s="71"/>
      <c r="W120" s="71"/>
      <c r="X120" s="72"/>
      <c r="Y120" s="34"/>
      <c r="Z120" s="34"/>
      <c r="AA120" s="34"/>
      <c r="AB120" s="34"/>
      <c r="AC120" s="34"/>
      <c r="AD120" s="34"/>
      <c r="AE120" s="34"/>
      <c r="AT120" s="17" t="s">
        <v>170</v>
      </c>
      <c r="AU120" s="17" t="s">
        <v>82</v>
      </c>
    </row>
    <row r="121" spans="1:65" s="2" customFormat="1" ht="24">
      <c r="A121" s="34"/>
      <c r="B121" s="35"/>
      <c r="C121" s="189" t="s">
        <v>84</v>
      </c>
      <c r="D121" s="189" t="s">
        <v>163</v>
      </c>
      <c r="E121" s="190" t="s">
        <v>1010</v>
      </c>
      <c r="F121" s="191" t="s">
        <v>1011</v>
      </c>
      <c r="G121" s="192" t="s">
        <v>1012</v>
      </c>
      <c r="H121" s="258"/>
      <c r="I121" s="194"/>
      <c r="J121" s="194"/>
      <c r="K121" s="195">
        <f>ROUND(P121*H121,2)</f>
        <v>0</v>
      </c>
      <c r="L121" s="191" t="s">
        <v>167</v>
      </c>
      <c r="M121" s="39"/>
      <c r="N121" s="196" t="s">
        <v>1</v>
      </c>
      <c r="O121" s="197" t="s">
        <v>37</v>
      </c>
      <c r="P121" s="198">
        <f>I121+J121</f>
        <v>0</v>
      </c>
      <c r="Q121" s="198">
        <f>ROUND(I121*H121,2)</f>
        <v>0</v>
      </c>
      <c r="R121" s="198">
        <f>ROUND(J121*H121,2)</f>
        <v>0</v>
      </c>
      <c r="S121" s="71"/>
      <c r="T121" s="199">
        <f>S121*H121</f>
        <v>0</v>
      </c>
      <c r="U121" s="199">
        <v>0</v>
      </c>
      <c r="V121" s="199">
        <f>U121*H121</f>
        <v>0</v>
      </c>
      <c r="W121" s="199">
        <v>0</v>
      </c>
      <c r="X121" s="200">
        <f>W121*H121</f>
        <v>0</v>
      </c>
      <c r="Y121" s="34"/>
      <c r="Z121" s="34"/>
      <c r="AA121" s="34"/>
      <c r="AB121" s="34"/>
      <c r="AC121" s="34"/>
      <c r="AD121" s="34"/>
      <c r="AE121" s="34"/>
      <c r="AR121" s="201" t="s">
        <v>168</v>
      </c>
      <c r="AT121" s="201" t="s">
        <v>163</v>
      </c>
      <c r="AU121" s="201" t="s">
        <v>82</v>
      </c>
      <c r="AY121" s="17" t="s">
        <v>160</v>
      </c>
      <c r="BE121" s="202">
        <f>IF(O121="základní",K121,0)</f>
        <v>0</v>
      </c>
      <c r="BF121" s="202">
        <f>IF(O121="snížená",K121,0)</f>
        <v>0</v>
      </c>
      <c r="BG121" s="202">
        <f>IF(O121="zákl. přenesená",K121,0)</f>
        <v>0</v>
      </c>
      <c r="BH121" s="202">
        <f>IF(O121="sníž. přenesená",K121,0)</f>
        <v>0</v>
      </c>
      <c r="BI121" s="202">
        <f>IF(O121="nulová",K121,0)</f>
        <v>0</v>
      </c>
      <c r="BJ121" s="17" t="s">
        <v>82</v>
      </c>
      <c r="BK121" s="202">
        <f>ROUND(P121*H121,2)</f>
        <v>0</v>
      </c>
      <c r="BL121" s="17" t="s">
        <v>168</v>
      </c>
      <c r="BM121" s="201" t="s">
        <v>1013</v>
      </c>
    </row>
    <row r="122" spans="1:65" s="2" customFormat="1">
      <c r="A122" s="34"/>
      <c r="B122" s="35"/>
      <c r="C122" s="36"/>
      <c r="D122" s="203" t="s">
        <v>170</v>
      </c>
      <c r="E122" s="36"/>
      <c r="F122" s="204" t="s">
        <v>1011</v>
      </c>
      <c r="G122" s="36"/>
      <c r="H122" s="36"/>
      <c r="I122" s="205"/>
      <c r="J122" s="205"/>
      <c r="K122" s="36"/>
      <c r="L122" s="36"/>
      <c r="M122" s="39"/>
      <c r="N122" s="206"/>
      <c r="O122" s="207"/>
      <c r="P122" s="71"/>
      <c r="Q122" s="71"/>
      <c r="R122" s="71"/>
      <c r="S122" s="71"/>
      <c r="T122" s="71"/>
      <c r="U122" s="71"/>
      <c r="V122" s="71"/>
      <c r="W122" s="71"/>
      <c r="X122" s="72"/>
      <c r="Y122" s="34"/>
      <c r="Z122" s="34"/>
      <c r="AA122" s="34"/>
      <c r="AB122" s="34"/>
      <c r="AC122" s="34"/>
      <c r="AD122" s="34"/>
      <c r="AE122" s="34"/>
      <c r="AT122" s="17" t="s">
        <v>170</v>
      </c>
      <c r="AU122" s="17" t="s">
        <v>82</v>
      </c>
    </row>
    <row r="123" spans="1:65" s="2" customFormat="1" ht="24">
      <c r="A123" s="34"/>
      <c r="B123" s="35"/>
      <c r="C123" s="189" t="s">
        <v>182</v>
      </c>
      <c r="D123" s="189" t="s">
        <v>163</v>
      </c>
      <c r="E123" s="190" t="s">
        <v>1014</v>
      </c>
      <c r="F123" s="191" t="s">
        <v>1015</v>
      </c>
      <c r="G123" s="192" t="s">
        <v>1012</v>
      </c>
      <c r="H123" s="258"/>
      <c r="I123" s="194"/>
      <c r="J123" s="194"/>
      <c r="K123" s="195">
        <f>ROUND(P123*H123,2)</f>
        <v>0</v>
      </c>
      <c r="L123" s="191" t="s">
        <v>167</v>
      </c>
      <c r="M123" s="39"/>
      <c r="N123" s="196" t="s">
        <v>1</v>
      </c>
      <c r="O123" s="197" t="s">
        <v>37</v>
      </c>
      <c r="P123" s="198">
        <f>I123+J123</f>
        <v>0</v>
      </c>
      <c r="Q123" s="198">
        <f>ROUND(I123*H123,2)</f>
        <v>0</v>
      </c>
      <c r="R123" s="198">
        <f>ROUND(J123*H123,2)</f>
        <v>0</v>
      </c>
      <c r="S123" s="71"/>
      <c r="T123" s="199">
        <f>S123*H123</f>
        <v>0</v>
      </c>
      <c r="U123" s="199">
        <v>0</v>
      </c>
      <c r="V123" s="199">
        <f>U123*H123</f>
        <v>0</v>
      </c>
      <c r="W123" s="199">
        <v>0</v>
      </c>
      <c r="X123" s="200">
        <f>W123*H123</f>
        <v>0</v>
      </c>
      <c r="Y123" s="34"/>
      <c r="Z123" s="34"/>
      <c r="AA123" s="34"/>
      <c r="AB123" s="34"/>
      <c r="AC123" s="34"/>
      <c r="AD123" s="34"/>
      <c r="AE123" s="34"/>
      <c r="AR123" s="201" t="s">
        <v>168</v>
      </c>
      <c r="AT123" s="201" t="s">
        <v>163</v>
      </c>
      <c r="AU123" s="201" t="s">
        <v>82</v>
      </c>
      <c r="AY123" s="17" t="s">
        <v>160</v>
      </c>
      <c r="BE123" s="202">
        <f>IF(O123="základní",K123,0)</f>
        <v>0</v>
      </c>
      <c r="BF123" s="202">
        <f>IF(O123="snížená",K123,0)</f>
        <v>0</v>
      </c>
      <c r="BG123" s="202">
        <f>IF(O123="zákl. přenesená",K123,0)</f>
        <v>0</v>
      </c>
      <c r="BH123" s="202">
        <f>IF(O123="sníž. přenesená",K123,0)</f>
        <v>0</v>
      </c>
      <c r="BI123" s="202">
        <f>IF(O123="nulová",K123,0)</f>
        <v>0</v>
      </c>
      <c r="BJ123" s="17" t="s">
        <v>82</v>
      </c>
      <c r="BK123" s="202">
        <f>ROUND(P123*H123,2)</f>
        <v>0</v>
      </c>
      <c r="BL123" s="17" t="s">
        <v>168</v>
      </c>
      <c r="BM123" s="201" t="s">
        <v>1016</v>
      </c>
    </row>
    <row r="124" spans="1:65" s="2" customFormat="1" ht="48.75">
      <c r="A124" s="34"/>
      <c r="B124" s="35"/>
      <c r="C124" s="36"/>
      <c r="D124" s="203" t="s">
        <v>170</v>
      </c>
      <c r="E124" s="36"/>
      <c r="F124" s="204" t="s">
        <v>1017</v>
      </c>
      <c r="G124" s="36"/>
      <c r="H124" s="36"/>
      <c r="I124" s="205"/>
      <c r="J124" s="205"/>
      <c r="K124" s="36"/>
      <c r="L124" s="36"/>
      <c r="M124" s="39"/>
      <c r="N124" s="206"/>
      <c r="O124" s="207"/>
      <c r="P124" s="71"/>
      <c r="Q124" s="71"/>
      <c r="R124" s="71"/>
      <c r="S124" s="71"/>
      <c r="T124" s="71"/>
      <c r="U124" s="71"/>
      <c r="V124" s="71"/>
      <c r="W124" s="71"/>
      <c r="X124" s="72"/>
      <c r="Y124" s="34"/>
      <c r="Z124" s="34"/>
      <c r="AA124" s="34"/>
      <c r="AB124" s="34"/>
      <c r="AC124" s="34"/>
      <c r="AD124" s="34"/>
      <c r="AE124" s="34"/>
      <c r="AT124" s="17" t="s">
        <v>170</v>
      </c>
      <c r="AU124" s="17" t="s">
        <v>82</v>
      </c>
    </row>
    <row r="125" spans="1:65" s="2" customFormat="1" ht="19.5">
      <c r="A125" s="34"/>
      <c r="B125" s="35"/>
      <c r="C125" s="36"/>
      <c r="D125" s="203" t="s">
        <v>180</v>
      </c>
      <c r="E125" s="36"/>
      <c r="F125" s="208" t="s">
        <v>1018</v>
      </c>
      <c r="G125" s="36"/>
      <c r="H125" s="36"/>
      <c r="I125" s="205"/>
      <c r="J125" s="205"/>
      <c r="K125" s="36"/>
      <c r="L125" s="36"/>
      <c r="M125" s="39"/>
      <c r="N125" s="206"/>
      <c r="O125" s="207"/>
      <c r="P125" s="71"/>
      <c r="Q125" s="71"/>
      <c r="R125" s="71"/>
      <c r="S125" s="71"/>
      <c r="T125" s="71"/>
      <c r="U125" s="71"/>
      <c r="V125" s="71"/>
      <c r="W125" s="71"/>
      <c r="X125" s="72"/>
      <c r="Y125" s="34"/>
      <c r="Z125" s="34"/>
      <c r="AA125" s="34"/>
      <c r="AB125" s="34"/>
      <c r="AC125" s="34"/>
      <c r="AD125" s="34"/>
      <c r="AE125" s="34"/>
      <c r="AT125" s="17" t="s">
        <v>180</v>
      </c>
      <c r="AU125" s="17" t="s">
        <v>82</v>
      </c>
    </row>
    <row r="126" spans="1:65" s="13" customFormat="1">
      <c r="B126" s="209"/>
      <c r="C126" s="210"/>
      <c r="D126" s="203" t="s">
        <v>195</v>
      </c>
      <c r="E126" s="211" t="s">
        <v>1</v>
      </c>
      <c r="F126" s="212" t="s">
        <v>1019</v>
      </c>
      <c r="G126" s="210"/>
      <c r="H126" s="213">
        <v>0.04</v>
      </c>
      <c r="I126" s="214"/>
      <c r="J126" s="214"/>
      <c r="K126" s="210"/>
      <c r="L126" s="210"/>
      <c r="M126" s="215"/>
      <c r="N126" s="216"/>
      <c r="O126" s="217"/>
      <c r="P126" s="217"/>
      <c r="Q126" s="217"/>
      <c r="R126" s="217"/>
      <c r="S126" s="217"/>
      <c r="T126" s="217"/>
      <c r="U126" s="217"/>
      <c r="V126" s="217"/>
      <c r="W126" s="217"/>
      <c r="X126" s="218"/>
      <c r="AT126" s="219" t="s">
        <v>195</v>
      </c>
      <c r="AU126" s="219" t="s">
        <v>82</v>
      </c>
      <c r="AV126" s="13" t="s">
        <v>84</v>
      </c>
      <c r="AW126" s="13" t="s">
        <v>5</v>
      </c>
      <c r="AX126" s="13" t="s">
        <v>74</v>
      </c>
      <c r="AY126" s="219" t="s">
        <v>160</v>
      </c>
    </row>
    <row r="127" spans="1:65" s="15" customFormat="1">
      <c r="B127" s="231"/>
      <c r="C127" s="232"/>
      <c r="D127" s="203" t="s">
        <v>195</v>
      </c>
      <c r="E127" s="233" t="s">
        <v>1</v>
      </c>
      <c r="F127" s="234" t="s">
        <v>1020</v>
      </c>
      <c r="G127" s="232"/>
      <c r="H127" s="233" t="s">
        <v>1</v>
      </c>
      <c r="I127" s="235"/>
      <c r="J127" s="235"/>
      <c r="K127" s="232"/>
      <c r="L127" s="232"/>
      <c r="M127" s="236"/>
      <c r="N127" s="237"/>
      <c r="O127" s="238"/>
      <c r="P127" s="238"/>
      <c r="Q127" s="238"/>
      <c r="R127" s="238"/>
      <c r="S127" s="238"/>
      <c r="T127" s="238"/>
      <c r="U127" s="238"/>
      <c r="V127" s="238"/>
      <c r="W127" s="238"/>
      <c r="X127" s="239"/>
      <c r="AT127" s="240" t="s">
        <v>195</v>
      </c>
      <c r="AU127" s="240" t="s">
        <v>82</v>
      </c>
      <c r="AV127" s="15" t="s">
        <v>82</v>
      </c>
      <c r="AW127" s="15" t="s">
        <v>5</v>
      </c>
      <c r="AX127" s="15" t="s">
        <v>74</v>
      </c>
      <c r="AY127" s="240" t="s">
        <v>160</v>
      </c>
    </row>
    <row r="128" spans="1:65" s="13" customFormat="1">
      <c r="B128" s="209"/>
      <c r="C128" s="210"/>
      <c r="D128" s="203" t="s">
        <v>195</v>
      </c>
      <c r="E128" s="211" t="s">
        <v>1</v>
      </c>
      <c r="F128" s="212" t="s">
        <v>1021</v>
      </c>
      <c r="G128" s="210"/>
      <c r="H128" s="213">
        <v>0.02</v>
      </c>
      <c r="I128" s="214"/>
      <c r="J128" s="214"/>
      <c r="K128" s="210"/>
      <c r="L128" s="210"/>
      <c r="M128" s="215"/>
      <c r="N128" s="216"/>
      <c r="O128" s="217"/>
      <c r="P128" s="217"/>
      <c r="Q128" s="217"/>
      <c r="R128" s="217"/>
      <c r="S128" s="217"/>
      <c r="T128" s="217"/>
      <c r="U128" s="217"/>
      <c r="V128" s="217"/>
      <c r="W128" s="217"/>
      <c r="X128" s="218"/>
      <c r="AT128" s="219" t="s">
        <v>195</v>
      </c>
      <c r="AU128" s="219" t="s">
        <v>82</v>
      </c>
      <c r="AV128" s="13" t="s">
        <v>84</v>
      </c>
      <c r="AW128" s="13" t="s">
        <v>5</v>
      </c>
      <c r="AX128" s="13" t="s">
        <v>74</v>
      </c>
      <c r="AY128" s="219" t="s">
        <v>160</v>
      </c>
    </row>
    <row r="129" spans="1:65" s="14" customFormat="1">
      <c r="B129" s="220"/>
      <c r="C129" s="221"/>
      <c r="D129" s="203" t="s">
        <v>195</v>
      </c>
      <c r="E129" s="222" t="s">
        <v>1</v>
      </c>
      <c r="F129" s="223" t="s">
        <v>198</v>
      </c>
      <c r="G129" s="221"/>
      <c r="H129" s="224">
        <v>0.06</v>
      </c>
      <c r="I129" s="225"/>
      <c r="J129" s="225"/>
      <c r="K129" s="221"/>
      <c r="L129" s="221"/>
      <c r="M129" s="226"/>
      <c r="N129" s="227"/>
      <c r="O129" s="228"/>
      <c r="P129" s="228"/>
      <c r="Q129" s="228"/>
      <c r="R129" s="228"/>
      <c r="S129" s="228"/>
      <c r="T129" s="228"/>
      <c r="U129" s="228"/>
      <c r="V129" s="228"/>
      <c r="W129" s="228"/>
      <c r="X129" s="229"/>
      <c r="AT129" s="230" t="s">
        <v>195</v>
      </c>
      <c r="AU129" s="230" t="s">
        <v>82</v>
      </c>
      <c r="AV129" s="14" t="s">
        <v>168</v>
      </c>
      <c r="AW129" s="14" t="s">
        <v>5</v>
      </c>
      <c r="AX129" s="14" t="s">
        <v>82</v>
      </c>
      <c r="AY129" s="230" t="s">
        <v>160</v>
      </c>
    </row>
    <row r="130" spans="1:65" s="2" customFormat="1" ht="24">
      <c r="A130" s="34"/>
      <c r="B130" s="35"/>
      <c r="C130" s="189" t="s">
        <v>168</v>
      </c>
      <c r="D130" s="189" t="s">
        <v>163</v>
      </c>
      <c r="E130" s="190" t="s">
        <v>1022</v>
      </c>
      <c r="F130" s="191" t="s">
        <v>1023</v>
      </c>
      <c r="G130" s="192" t="s">
        <v>1012</v>
      </c>
      <c r="H130" s="258"/>
      <c r="I130" s="194"/>
      <c r="J130" s="194"/>
      <c r="K130" s="195">
        <f>ROUND(P130*H130,2)</f>
        <v>0</v>
      </c>
      <c r="L130" s="191" t="s">
        <v>167</v>
      </c>
      <c r="M130" s="39"/>
      <c r="N130" s="196" t="s">
        <v>1</v>
      </c>
      <c r="O130" s="197" t="s">
        <v>37</v>
      </c>
      <c r="P130" s="198">
        <f>I130+J130</f>
        <v>0</v>
      </c>
      <c r="Q130" s="198">
        <f>ROUND(I130*H130,2)</f>
        <v>0</v>
      </c>
      <c r="R130" s="198">
        <f>ROUND(J130*H130,2)</f>
        <v>0</v>
      </c>
      <c r="S130" s="71"/>
      <c r="T130" s="199">
        <f>S130*H130</f>
        <v>0</v>
      </c>
      <c r="U130" s="199">
        <v>0</v>
      </c>
      <c r="V130" s="199">
        <f>U130*H130</f>
        <v>0</v>
      </c>
      <c r="W130" s="199">
        <v>0</v>
      </c>
      <c r="X130" s="200">
        <f>W130*H130</f>
        <v>0</v>
      </c>
      <c r="Y130" s="34"/>
      <c r="Z130" s="34"/>
      <c r="AA130" s="34"/>
      <c r="AB130" s="34"/>
      <c r="AC130" s="34"/>
      <c r="AD130" s="34"/>
      <c r="AE130" s="34"/>
      <c r="AR130" s="201" t="s">
        <v>168</v>
      </c>
      <c r="AT130" s="201" t="s">
        <v>163</v>
      </c>
      <c r="AU130" s="201" t="s">
        <v>82</v>
      </c>
      <c r="AY130" s="17" t="s">
        <v>160</v>
      </c>
      <c r="BE130" s="202">
        <f>IF(O130="základní",K130,0)</f>
        <v>0</v>
      </c>
      <c r="BF130" s="202">
        <f>IF(O130="snížená",K130,0)</f>
        <v>0</v>
      </c>
      <c r="BG130" s="202">
        <f>IF(O130="zákl. přenesená",K130,0)</f>
        <v>0</v>
      </c>
      <c r="BH130" s="202">
        <f>IF(O130="sníž. přenesená",K130,0)</f>
        <v>0</v>
      </c>
      <c r="BI130" s="202">
        <f>IF(O130="nulová",K130,0)</f>
        <v>0</v>
      </c>
      <c r="BJ130" s="17" t="s">
        <v>82</v>
      </c>
      <c r="BK130" s="202">
        <f>ROUND(P130*H130,2)</f>
        <v>0</v>
      </c>
      <c r="BL130" s="17" t="s">
        <v>168</v>
      </c>
      <c r="BM130" s="201" t="s">
        <v>1024</v>
      </c>
    </row>
    <row r="131" spans="1:65" s="2" customFormat="1">
      <c r="A131" s="34"/>
      <c r="B131" s="35"/>
      <c r="C131" s="36"/>
      <c r="D131" s="203" t="s">
        <v>170</v>
      </c>
      <c r="E131" s="36"/>
      <c r="F131" s="204" t="s">
        <v>1023</v>
      </c>
      <c r="G131" s="36"/>
      <c r="H131" s="36"/>
      <c r="I131" s="205"/>
      <c r="J131" s="205"/>
      <c r="K131" s="36"/>
      <c r="L131" s="36"/>
      <c r="M131" s="39"/>
      <c r="N131" s="206"/>
      <c r="O131" s="207"/>
      <c r="P131" s="71"/>
      <c r="Q131" s="71"/>
      <c r="R131" s="71"/>
      <c r="S131" s="71"/>
      <c r="T131" s="71"/>
      <c r="U131" s="71"/>
      <c r="V131" s="71"/>
      <c r="W131" s="71"/>
      <c r="X131" s="72"/>
      <c r="Y131" s="34"/>
      <c r="Z131" s="34"/>
      <c r="AA131" s="34"/>
      <c r="AB131" s="34"/>
      <c r="AC131" s="34"/>
      <c r="AD131" s="34"/>
      <c r="AE131" s="34"/>
      <c r="AT131" s="17" t="s">
        <v>170</v>
      </c>
      <c r="AU131" s="17" t="s">
        <v>82</v>
      </c>
    </row>
    <row r="132" spans="1:65" s="2" customFormat="1" ht="19.5">
      <c r="A132" s="34"/>
      <c r="B132" s="35"/>
      <c r="C132" s="36"/>
      <c r="D132" s="203" t="s">
        <v>180</v>
      </c>
      <c r="E132" s="36"/>
      <c r="F132" s="208" t="s">
        <v>1025</v>
      </c>
      <c r="G132" s="36"/>
      <c r="H132" s="36"/>
      <c r="I132" s="205"/>
      <c r="J132" s="205"/>
      <c r="K132" s="36"/>
      <c r="L132" s="36"/>
      <c r="M132" s="39"/>
      <c r="N132" s="206"/>
      <c r="O132" s="207"/>
      <c r="P132" s="71"/>
      <c r="Q132" s="71"/>
      <c r="R132" s="71"/>
      <c r="S132" s="71"/>
      <c r="T132" s="71"/>
      <c r="U132" s="71"/>
      <c r="V132" s="71"/>
      <c r="W132" s="71"/>
      <c r="X132" s="72"/>
      <c r="Y132" s="34"/>
      <c r="Z132" s="34"/>
      <c r="AA132" s="34"/>
      <c r="AB132" s="34"/>
      <c r="AC132" s="34"/>
      <c r="AD132" s="34"/>
      <c r="AE132" s="34"/>
      <c r="AT132" s="17" t="s">
        <v>180</v>
      </c>
      <c r="AU132" s="17" t="s">
        <v>82</v>
      </c>
    </row>
    <row r="133" spans="1:65" s="2" customFormat="1" ht="33" customHeight="1">
      <c r="A133" s="34"/>
      <c r="B133" s="35"/>
      <c r="C133" s="189" t="s">
        <v>161</v>
      </c>
      <c r="D133" s="189" t="s">
        <v>163</v>
      </c>
      <c r="E133" s="190" t="s">
        <v>1026</v>
      </c>
      <c r="F133" s="191" t="s">
        <v>1027</v>
      </c>
      <c r="G133" s="192" t="s">
        <v>1012</v>
      </c>
      <c r="H133" s="258"/>
      <c r="I133" s="194"/>
      <c r="J133" s="194"/>
      <c r="K133" s="195">
        <f>ROUND(P133*H133,2)</f>
        <v>0</v>
      </c>
      <c r="L133" s="191" t="s">
        <v>167</v>
      </c>
      <c r="M133" s="39"/>
      <c r="N133" s="196" t="s">
        <v>1</v>
      </c>
      <c r="O133" s="197" t="s">
        <v>37</v>
      </c>
      <c r="P133" s="198">
        <f>I133+J133</f>
        <v>0</v>
      </c>
      <c r="Q133" s="198">
        <f>ROUND(I133*H133,2)</f>
        <v>0</v>
      </c>
      <c r="R133" s="198">
        <f>ROUND(J133*H133,2)</f>
        <v>0</v>
      </c>
      <c r="S133" s="71"/>
      <c r="T133" s="199">
        <f>S133*H133</f>
        <v>0</v>
      </c>
      <c r="U133" s="199">
        <v>0</v>
      </c>
      <c r="V133" s="199">
        <f>U133*H133</f>
        <v>0</v>
      </c>
      <c r="W133" s="199">
        <v>0</v>
      </c>
      <c r="X133" s="200">
        <f>W133*H133</f>
        <v>0</v>
      </c>
      <c r="Y133" s="34"/>
      <c r="Z133" s="34"/>
      <c r="AA133" s="34"/>
      <c r="AB133" s="34"/>
      <c r="AC133" s="34"/>
      <c r="AD133" s="34"/>
      <c r="AE133" s="34"/>
      <c r="AR133" s="201" t="s">
        <v>168</v>
      </c>
      <c r="AT133" s="201" t="s">
        <v>163</v>
      </c>
      <c r="AU133" s="201" t="s">
        <v>82</v>
      </c>
      <c r="AY133" s="17" t="s">
        <v>160</v>
      </c>
      <c r="BE133" s="202">
        <f>IF(O133="základní",K133,0)</f>
        <v>0</v>
      </c>
      <c r="BF133" s="202">
        <f>IF(O133="snížená",K133,0)</f>
        <v>0</v>
      </c>
      <c r="BG133" s="202">
        <f>IF(O133="zákl. přenesená",K133,0)</f>
        <v>0</v>
      </c>
      <c r="BH133" s="202">
        <f>IF(O133="sníž. přenesená",K133,0)</f>
        <v>0</v>
      </c>
      <c r="BI133" s="202">
        <f>IF(O133="nulová",K133,0)</f>
        <v>0</v>
      </c>
      <c r="BJ133" s="17" t="s">
        <v>82</v>
      </c>
      <c r="BK133" s="202">
        <f>ROUND(P133*H133,2)</f>
        <v>0</v>
      </c>
      <c r="BL133" s="17" t="s">
        <v>168</v>
      </c>
      <c r="BM133" s="201" t="s">
        <v>1028</v>
      </c>
    </row>
    <row r="134" spans="1:65" s="2" customFormat="1" ht="58.5">
      <c r="A134" s="34"/>
      <c r="B134" s="35"/>
      <c r="C134" s="36"/>
      <c r="D134" s="203" t="s">
        <v>170</v>
      </c>
      <c r="E134" s="36"/>
      <c r="F134" s="204" t="s">
        <v>1029</v>
      </c>
      <c r="G134" s="36"/>
      <c r="H134" s="36"/>
      <c r="I134" s="205"/>
      <c r="J134" s="205"/>
      <c r="K134" s="36"/>
      <c r="L134" s="36"/>
      <c r="M134" s="39"/>
      <c r="N134" s="206"/>
      <c r="O134" s="207"/>
      <c r="P134" s="71"/>
      <c r="Q134" s="71"/>
      <c r="R134" s="71"/>
      <c r="S134" s="71"/>
      <c r="T134" s="71"/>
      <c r="U134" s="71"/>
      <c r="V134" s="71"/>
      <c r="W134" s="71"/>
      <c r="X134" s="72"/>
      <c r="Y134" s="34"/>
      <c r="Z134" s="34"/>
      <c r="AA134" s="34"/>
      <c r="AB134" s="34"/>
      <c r="AC134" s="34"/>
      <c r="AD134" s="34"/>
      <c r="AE134" s="34"/>
      <c r="AT134" s="17" t="s">
        <v>170</v>
      </c>
      <c r="AU134" s="17" t="s">
        <v>82</v>
      </c>
    </row>
    <row r="135" spans="1:65" s="2" customFormat="1" ht="19.5">
      <c r="A135" s="34"/>
      <c r="B135" s="35"/>
      <c r="C135" s="36"/>
      <c r="D135" s="203" t="s">
        <v>180</v>
      </c>
      <c r="E135" s="36"/>
      <c r="F135" s="208" t="s">
        <v>1018</v>
      </c>
      <c r="G135" s="36"/>
      <c r="H135" s="36"/>
      <c r="I135" s="205"/>
      <c r="J135" s="205"/>
      <c r="K135" s="36"/>
      <c r="L135" s="36"/>
      <c r="M135" s="39"/>
      <c r="N135" s="206"/>
      <c r="O135" s="207"/>
      <c r="P135" s="71"/>
      <c r="Q135" s="71"/>
      <c r="R135" s="71"/>
      <c r="S135" s="71"/>
      <c r="T135" s="71"/>
      <c r="U135" s="71"/>
      <c r="V135" s="71"/>
      <c r="W135" s="71"/>
      <c r="X135" s="72"/>
      <c r="Y135" s="34"/>
      <c r="Z135" s="34"/>
      <c r="AA135" s="34"/>
      <c r="AB135" s="34"/>
      <c r="AC135" s="34"/>
      <c r="AD135" s="34"/>
      <c r="AE135" s="34"/>
      <c r="AT135" s="17" t="s">
        <v>180</v>
      </c>
      <c r="AU135" s="17" t="s">
        <v>82</v>
      </c>
    </row>
    <row r="136" spans="1:65" s="2" customFormat="1" ht="33" customHeight="1">
      <c r="A136" s="34"/>
      <c r="B136" s="35"/>
      <c r="C136" s="189" t="s">
        <v>212</v>
      </c>
      <c r="D136" s="189" t="s">
        <v>163</v>
      </c>
      <c r="E136" s="190" t="s">
        <v>1030</v>
      </c>
      <c r="F136" s="191" t="s">
        <v>1031</v>
      </c>
      <c r="G136" s="192" t="s">
        <v>1012</v>
      </c>
      <c r="H136" s="258"/>
      <c r="I136" s="194"/>
      <c r="J136" s="194"/>
      <c r="K136" s="195">
        <f>ROUND(P136*H136,2)</f>
        <v>0</v>
      </c>
      <c r="L136" s="191" t="s">
        <v>167</v>
      </c>
      <c r="M136" s="39"/>
      <c r="N136" s="196" t="s">
        <v>1</v>
      </c>
      <c r="O136" s="197" t="s">
        <v>37</v>
      </c>
      <c r="P136" s="198">
        <f>I136+J136</f>
        <v>0</v>
      </c>
      <c r="Q136" s="198">
        <f>ROUND(I136*H136,2)</f>
        <v>0</v>
      </c>
      <c r="R136" s="198">
        <f>ROUND(J136*H136,2)</f>
        <v>0</v>
      </c>
      <c r="S136" s="71"/>
      <c r="T136" s="199">
        <f>S136*H136</f>
        <v>0</v>
      </c>
      <c r="U136" s="199">
        <v>0</v>
      </c>
      <c r="V136" s="199">
        <f>U136*H136</f>
        <v>0</v>
      </c>
      <c r="W136" s="199">
        <v>0</v>
      </c>
      <c r="X136" s="200">
        <f>W136*H136</f>
        <v>0</v>
      </c>
      <c r="Y136" s="34"/>
      <c r="Z136" s="34"/>
      <c r="AA136" s="34"/>
      <c r="AB136" s="34"/>
      <c r="AC136" s="34"/>
      <c r="AD136" s="34"/>
      <c r="AE136" s="34"/>
      <c r="AR136" s="201" t="s">
        <v>168</v>
      </c>
      <c r="AT136" s="201" t="s">
        <v>163</v>
      </c>
      <c r="AU136" s="201" t="s">
        <v>82</v>
      </c>
      <c r="AY136" s="17" t="s">
        <v>160</v>
      </c>
      <c r="BE136" s="202">
        <f>IF(O136="základní",K136,0)</f>
        <v>0</v>
      </c>
      <c r="BF136" s="202">
        <f>IF(O136="snížená",K136,0)</f>
        <v>0</v>
      </c>
      <c r="BG136" s="202">
        <f>IF(O136="zákl. přenesená",K136,0)</f>
        <v>0</v>
      </c>
      <c r="BH136" s="202">
        <f>IF(O136="sníž. přenesená",K136,0)</f>
        <v>0</v>
      </c>
      <c r="BI136" s="202">
        <f>IF(O136="nulová",K136,0)</f>
        <v>0</v>
      </c>
      <c r="BJ136" s="17" t="s">
        <v>82</v>
      </c>
      <c r="BK136" s="202">
        <f>ROUND(P136*H136,2)</f>
        <v>0</v>
      </c>
      <c r="BL136" s="17" t="s">
        <v>168</v>
      </c>
      <c r="BM136" s="201" t="s">
        <v>1032</v>
      </c>
    </row>
    <row r="137" spans="1:65" s="2" customFormat="1" ht="19.5">
      <c r="A137" s="34"/>
      <c r="B137" s="35"/>
      <c r="C137" s="36"/>
      <c r="D137" s="203" t="s">
        <v>170</v>
      </c>
      <c r="E137" s="36"/>
      <c r="F137" s="204" t="s">
        <v>1031</v>
      </c>
      <c r="G137" s="36"/>
      <c r="H137" s="36"/>
      <c r="I137" s="205"/>
      <c r="J137" s="205"/>
      <c r="K137" s="36"/>
      <c r="L137" s="36"/>
      <c r="M137" s="39"/>
      <c r="N137" s="206"/>
      <c r="O137" s="207"/>
      <c r="P137" s="71"/>
      <c r="Q137" s="71"/>
      <c r="R137" s="71"/>
      <c r="S137" s="71"/>
      <c r="T137" s="71"/>
      <c r="U137" s="71"/>
      <c r="V137" s="71"/>
      <c r="W137" s="71"/>
      <c r="X137" s="72"/>
      <c r="Y137" s="34"/>
      <c r="Z137" s="34"/>
      <c r="AA137" s="34"/>
      <c r="AB137" s="34"/>
      <c r="AC137" s="34"/>
      <c r="AD137" s="34"/>
      <c r="AE137" s="34"/>
      <c r="AT137" s="17" t="s">
        <v>170</v>
      </c>
      <c r="AU137" s="17" t="s">
        <v>82</v>
      </c>
    </row>
    <row r="138" spans="1:65" s="2" customFormat="1" ht="19.5">
      <c r="A138" s="34"/>
      <c r="B138" s="35"/>
      <c r="C138" s="36"/>
      <c r="D138" s="203" t="s">
        <v>180</v>
      </c>
      <c r="E138" s="36"/>
      <c r="F138" s="208" t="s">
        <v>1033</v>
      </c>
      <c r="G138" s="36"/>
      <c r="H138" s="36"/>
      <c r="I138" s="205"/>
      <c r="J138" s="205"/>
      <c r="K138" s="36"/>
      <c r="L138" s="36"/>
      <c r="M138" s="39"/>
      <c r="N138" s="206"/>
      <c r="O138" s="207"/>
      <c r="P138" s="71"/>
      <c r="Q138" s="71"/>
      <c r="R138" s="71"/>
      <c r="S138" s="71"/>
      <c r="T138" s="71"/>
      <c r="U138" s="71"/>
      <c r="V138" s="71"/>
      <c r="W138" s="71"/>
      <c r="X138" s="72"/>
      <c r="Y138" s="34"/>
      <c r="Z138" s="34"/>
      <c r="AA138" s="34"/>
      <c r="AB138" s="34"/>
      <c r="AC138" s="34"/>
      <c r="AD138" s="34"/>
      <c r="AE138" s="34"/>
      <c r="AT138" s="17" t="s">
        <v>180</v>
      </c>
      <c r="AU138" s="17" t="s">
        <v>82</v>
      </c>
    </row>
    <row r="139" spans="1:65" s="2" customFormat="1" ht="33" customHeight="1">
      <c r="A139" s="34"/>
      <c r="B139" s="35"/>
      <c r="C139" s="189" t="s">
        <v>222</v>
      </c>
      <c r="D139" s="189" t="s">
        <v>163</v>
      </c>
      <c r="E139" s="190" t="s">
        <v>1034</v>
      </c>
      <c r="F139" s="191" t="s">
        <v>1035</v>
      </c>
      <c r="G139" s="192" t="s">
        <v>185</v>
      </c>
      <c r="H139" s="193">
        <v>0.74</v>
      </c>
      <c r="I139" s="194"/>
      <c r="J139" s="194"/>
      <c r="K139" s="195">
        <f>ROUND(P139*H139,2)</f>
        <v>0</v>
      </c>
      <c r="L139" s="191" t="s">
        <v>167</v>
      </c>
      <c r="M139" s="39"/>
      <c r="N139" s="196" t="s">
        <v>1</v>
      </c>
      <c r="O139" s="197" t="s">
        <v>37</v>
      </c>
      <c r="P139" s="198">
        <f>I139+J139</f>
        <v>0</v>
      </c>
      <c r="Q139" s="198">
        <f>ROUND(I139*H139,2)</f>
        <v>0</v>
      </c>
      <c r="R139" s="198">
        <f>ROUND(J139*H139,2)</f>
        <v>0</v>
      </c>
      <c r="S139" s="71"/>
      <c r="T139" s="199">
        <f>S139*H139</f>
        <v>0</v>
      </c>
      <c r="U139" s="199">
        <v>0</v>
      </c>
      <c r="V139" s="199">
        <f>U139*H139</f>
        <v>0</v>
      </c>
      <c r="W139" s="199">
        <v>0</v>
      </c>
      <c r="X139" s="200">
        <f>W139*H139</f>
        <v>0</v>
      </c>
      <c r="Y139" s="34"/>
      <c r="Z139" s="34"/>
      <c r="AA139" s="34"/>
      <c r="AB139" s="34"/>
      <c r="AC139" s="34"/>
      <c r="AD139" s="34"/>
      <c r="AE139" s="34"/>
      <c r="AR139" s="201" t="s">
        <v>168</v>
      </c>
      <c r="AT139" s="201" t="s">
        <v>163</v>
      </c>
      <c r="AU139" s="201" t="s">
        <v>82</v>
      </c>
      <c r="AY139" s="17" t="s">
        <v>160</v>
      </c>
      <c r="BE139" s="202">
        <f>IF(O139="základní",K139,0)</f>
        <v>0</v>
      </c>
      <c r="BF139" s="202">
        <f>IF(O139="snížená",K139,0)</f>
        <v>0</v>
      </c>
      <c r="BG139" s="202">
        <f>IF(O139="zákl. přenesená",K139,0)</f>
        <v>0</v>
      </c>
      <c r="BH139" s="202">
        <f>IF(O139="sníž. přenesená",K139,0)</f>
        <v>0</v>
      </c>
      <c r="BI139" s="202">
        <f>IF(O139="nulová",K139,0)</f>
        <v>0</v>
      </c>
      <c r="BJ139" s="17" t="s">
        <v>82</v>
      </c>
      <c r="BK139" s="202">
        <f>ROUND(P139*H139,2)</f>
        <v>0</v>
      </c>
      <c r="BL139" s="17" t="s">
        <v>168</v>
      </c>
      <c r="BM139" s="201" t="s">
        <v>1036</v>
      </c>
    </row>
    <row r="140" spans="1:65" s="2" customFormat="1" ht="58.5">
      <c r="A140" s="34"/>
      <c r="B140" s="35"/>
      <c r="C140" s="36"/>
      <c r="D140" s="203" t="s">
        <v>170</v>
      </c>
      <c r="E140" s="36"/>
      <c r="F140" s="204" t="s">
        <v>1037</v>
      </c>
      <c r="G140" s="36"/>
      <c r="H140" s="36"/>
      <c r="I140" s="205"/>
      <c r="J140" s="205"/>
      <c r="K140" s="36"/>
      <c r="L140" s="36"/>
      <c r="M140" s="39"/>
      <c r="N140" s="206"/>
      <c r="O140" s="207"/>
      <c r="P140" s="71"/>
      <c r="Q140" s="71"/>
      <c r="R140" s="71"/>
      <c r="S140" s="71"/>
      <c r="T140" s="71"/>
      <c r="U140" s="71"/>
      <c r="V140" s="71"/>
      <c r="W140" s="71"/>
      <c r="X140" s="72"/>
      <c r="Y140" s="34"/>
      <c r="Z140" s="34"/>
      <c r="AA140" s="34"/>
      <c r="AB140" s="34"/>
      <c r="AC140" s="34"/>
      <c r="AD140" s="34"/>
      <c r="AE140" s="34"/>
      <c r="AT140" s="17" t="s">
        <v>170</v>
      </c>
      <c r="AU140" s="17" t="s">
        <v>82</v>
      </c>
    </row>
    <row r="141" spans="1:65" s="2" customFormat="1" ht="24">
      <c r="A141" s="34"/>
      <c r="B141" s="35"/>
      <c r="C141" s="189" t="s">
        <v>230</v>
      </c>
      <c r="D141" s="189" t="s">
        <v>163</v>
      </c>
      <c r="E141" s="190" t="s">
        <v>1038</v>
      </c>
      <c r="F141" s="191" t="s">
        <v>1039</v>
      </c>
      <c r="G141" s="192" t="s">
        <v>1012</v>
      </c>
      <c r="H141" s="258"/>
      <c r="I141" s="194"/>
      <c r="J141" s="194"/>
      <c r="K141" s="195">
        <f>ROUND(P141*H141,2)</f>
        <v>0</v>
      </c>
      <c r="L141" s="191" t="s">
        <v>167</v>
      </c>
      <c r="M141" s="39"/>
      <c r="N141" s="196" t="s">
        <v>1</v>
      </c>
      <c r="O141" s="197" t="s">
        <v>37</v>
      </c>
      <c r="P141" s="198">
        <f>I141+J141</f>
        <v>0</v>
      </c>
      <c r="Q141" s="198">
        <f>ROUND(I141*H141,2)</f>
        <v>0</v>
      </c>
      <c r="R141" s="198">
        <f>ROUND(J141*H141,2)</f>
        <v>0</v>
      </c>
      <c r="S141" s="71"/>
      <c r="T141" s="199">
        <f>S141*H141</f>
        <v>0</v>
      </c>
      <c r="U141" s="199">
        <v>0</v>
      </c>
      <c r="V141" s="199">
        <f>U141*H141</f>
        <v>0</v>
      </c>
      <c r="W141" s="199">
        <v>0</v>
      </c>
      <c r="X141" s="200">
        <f>W141*H141</f>
        <v>0</v>
      </c>
      <c r="Y141" s="34"/>
      <c r="Z141" s="34"/>
      <c r="AA141" s="34"/>
      <c r="AB141" s="34"/>
      <c r="AC141" s="34"/>
      <c r="AD141" s="34"/>
      <c r="AE141" s="34"/>
      <c r="AR141" s="201" t="s">
        <v>168</v>
      </c>
      <c r="AT141" s="201" t="s">
        <v>163</v>
      </c>
      <c r="AU141" s="201" t="s">
        <v>82</v>
      </c>
      <c r="AY141" s="17" t="s">
        <v>160</v>
      </c>
      <c r="BE141" s="202">
        <f>IF(O141="základní",K141,0)</f>
        <v>0</v>
      </c>
      <c r="BF141" s="202">
        <f>IF(O141="snížená",K141,0)</f>
        <v>0</v>
      </c>
      <c r="BG141" s="202">
        <f>IF(O141="zákl. přenesená",K141,0)</f>
        <v>0</v>
      </c>
      <c r="BH141" s="202">
        <f>IF(O141="sníž. přenesená",K141,0)</f>
        <v>0</v>
      </c>
      <c r="BI141" s="202">
        <f>IF(O141="nulová",K141,0)</f>
        <v>0</v>
      </c>
      <c r="BJ141" s="17" t="s">
        <v>82</v>
      </c>
      <c r="BK141" s="202">
        <f>ROUND(P141*H141,2)</f>
        <v>0</v>
      </c>
      <c r="BL141" s="17" t="s">
        <v>168</v>
      </c>
      <c r="BM141" s="201" t="s">
        <v>1040</v>
      </c>
    </row>
    <row r="142" spans="1:65" s="2" customFormat="1" ht="58.5">
      <c r="A142" s="34"/>
      <c r="B142" s="35"/>
      <c r="C142" s="36"/>
      <c r="D142" s="203" t="s">
        <v>170</v>
      </c>
      <c r="E142" s="36"/>
      <c r="F142" s="204" t="s">
        <v>1041</v>
      </c>
      <c r="G142" s="36"/>
      <c r="H142" s="36"/>
      <c r="I142" s="205"/>
      <c r="J142" s="205"/>
      <c r="K142" s="36"/>
      <c r="L142" s="36"/>
      <c r="M142" s="39"/>
      <c r="N142" s="206"/>
      <c r="O142" s="207"/>
      <c r="P142" s="71"/>
      <c r="Q142" s="71"/>
      <c r="R142" s="71"/>
      <c r="S142" s="71"/>
      <c r="T142" s="71"/>
      <c r="U142" s="71"/>
      <c r="V142" s="71"/>
      <c r="W142" s="71"/>
      <c r="X142" s="72"/>
      <c r="Y142" s="34"/>
      <c r="Z142" s="34"/>
      <c r="AA142" s="34"/>
      <c r="AB142" s="34"/>
      <c r="AC142" s="34"/>
      <c r="AD142" s="34"/>
      <c r="AE142" s="34"/>
      <c r="AT142" s="17" t="s">
        <v>170</v>
      </c>
      <c r="AU142" s="17" t="s">
        <v>82</v>
      </c>
    </row>
    <row r="143" spans="1:65" s="2" customFormat="1" ht="19.5">
      <c r="A143" s="34"/>
      <c r="B143" s="35"/>
      <c r="C143" s="36"/>
      <c r="D143" s="203" t="s">
        <v>180</v>
      </c>
      <c r="E143" s="36"/>
      <c r="F143" s="208" t="s">
        <v>1018</v>
      </c>
      <c r="G143" s="36"/>
      <c r="H143" s="36"/>
      <c r="I143" s="205"/>
      <c r="J143" s="205"/>
      <c r="K143" s="36"/>
      <c r="L143" s="36"/>
      <c r="M143" s="39"/>
      <c r="N143" s="206"/>
      <c r="O143" s="207"/>
      <c r="P143" s="71"/>
      <c r="Q143" s="71"/>
      <c r="R143" s="71"/>
      <c r="S143" s="71"/>
      <c r="T143" s="71"/>
      <c r="U143" s="71"/>
      <c r="V143" s="71"/>
      <c r="W143" s="71"/>
      <c r="X143" s="72"/>
      <c r="Y143" s="34"/>
      <c r="Z143" s="34"/>
      <c r="AA143" s="34"/>
      <c r="AB143" s="34"/>
      <c r="AC143" s="34"/>
      <c r="AD143" s="34"/>
      <c r="AE143" s="34"/>
      <c r="AT143" s="17" t="s">
        <v>180</v>
      </c>
      <c r="AU143" s="17" t="s">
        <v>82</v>
      </c>
    </row>
    <row r="144" spans="1:65" s="2" customFormat="1" ht="24">
      <c r="A144" s="34"/>
      <c r="B144" s="35"/>
      <c r="C144" s="189" t="s">
        <v>236</v>
      </c>
      <c r="D144" s="189" t="s">
        <v>163</v>
      </c>
      <c r="E144" s="190" t="s">
        <v>1042</v>
      </c>
      <c r="F144" s="191" t="s">
        <v>1043</v>
      </c>
      <c r="G144" s="192" t="s">
        <v>1012</v>
      </c>
      <c r="H144" s="258"/>
      <c r="I144" s="194"/>
      <c r="J144" s="194"/>
      <c r="K144" s="195">
        <f>ROUND(P144*H144,2)</f>
        <v>0</v>
      </c>
      <c r="L144" s="191" t="s">
        <v>167</v>
      </c>
      <c r="M144" s="39"/>
      <c r="N144" s="196" t="s">
        <v>1</v>
      </c>
      <c r="O144" s="197" t="s">
        <v>37</v>
      </c>
      <c r="P144" s="198">
        <f>I144+J144</f>
        <v>0</v>
      </c>
      <c r="Q144" s="198">
        <f>ROUND(I144*H144,2)</f>
        <v>0</v>
      </c>
      <c r="R144" s="198">
        <f>ROUND(J144*H144,2)</f>
        <v>0</v>
      </c>
      <c r="S144" s="71"/>
      <c r="T144" s="199">
        <f>S144*H144</f>
        <v>0</v>
      </c>
      <c r="U144" s="199">
        <v>0</v>
      </c>
      <c r="V144" s="199">
        <f>U144*H144</f>
        <v>0</v>
      </c>
      <c r="W144" s="199">
        <v>0</v>
      </c>
      <c r="X144" s="200">
        <f>W144*H144</f>
        <v>0</v>
      </c>
      <c r="Y144" s="34"/>
      <c r="Z144" s="34"/>
      <c r="AA144" s="34"/>
      <c r="AB144" s="34"/>
      <c r="AC144" s="34"/>
      <c r="AD144" s="34"/>
      <c r="AE144" s="34"/>
      <c r="AR144" s="201" t="s">
        <v>168</v>
      </c>
      <c r="AT144" s="201" t="s">
        <v>163</v>
      </c>
      <c r="AU144" s="201" t="s">
        <v>82</v>
      </c>
      <c r="AY144" s="17" t="s">
        <v>160</v>
      </c>
      <c r="BE144" s="202">
        <f>IF(O144="základní",K144,0)</f>
        <v>0</v>
      </c>
      <c r="BF144" s="202">
        <f>IF(O144="snížená",K144,0)</f>
        <v>0</v>
      </c>
      <c r="BG144" s="202">
        <f>IF(O144="zákl. přenesená",K144,0)</f>
        <v>0</v>
      </c>
      <c r="BH144" s="202">
        <f>IF(O144="sníž. přenesená",K144,0)</f>
        <v>0</v>
      </c>
      <c r="BI144" s="202">
        <f>IF(O144="nulová",K144,0)</f>
        <v>0</v>
      </c>
      <c r="BJ144" s="17" t="s">
        <v>82</v>
      </c>
      <c r="BK144" s="202">
        <f>ROUND(P144*H144,2)</f>
        <v>0</v>
      </c>
      <c r="BL144" s="17" t="s">
        <v>168</v>
      </c>
      <c r="BM144" s="201" t="s">
        <v>1044</v>
      </c>
    </row>
    <row r="145" spans="1:65" s="2" customFormat="1">
      <c r="A145" s="34"/>
      <c r="B145" s="35"/>
      <c r="C145" s="36"/>
      <c r="D145" s="203" t="s">
        <v>170</v>
      </c>
      <c r="E145" s="36"/>
      <c r="F145" s="204" t="s">
        <v>1045</v>
      </c>
      <c r="G145" s="36"/>
      <c r="H145" s="36"/>
      <c r="I145" s="205"/>
      <c r="J145" s="205"/>
      <c r="K145" s="36"/>
      <c r="L145" s="36"/>
      <c r="M145" s="39"/>
      <c r="N145" s="206"/>
      <c r="O145" s="207"/>
      <c r="P145" s="71"/>
      <c r="Q145" s="71"/>
      <c r="R145" s="71"/>
      <c r="S145" s="71"/>
      <c r="T145" s="71"/>
      <c r="U145" s="71"/>
      <c r="V145" s="71"/>
      <c r="W145" s="71"/>
      <c r="X145" s="72"/>
      <c r="Y145" s="34"/>
      <c r="Z145" s="34"/>
      <c r="AA145" s="34"/>
      <c r="AB145" s="34"/>
      <c r="AC145" s="34"/>
      <c r="AD145" s="34"/>
      <c r="AE145" s="34"/>
      <c r="AT145" s="17" t="s">
        <v>170</v>
      </c>
      <c r="AU145" s="17" t="s">
        <v>82</v>
      </c>
    </row>
    <row r="146" spans="1:65" s="2" customFormat="1" ht="19.5">
      <c r="A146" s="34"/>
      <c r="B146" s="35"/>
      <c r="C146" s="36"/>
      <c r="D146" s="203" t="s">
        <v>180</v>
      </c>
      <c r="E146" s="36"/>
      <c r="F146" s="208" t="s">
        <v>1018</v>
      </c>
      <c r="G146" s="36"/>
      <c r="H146" s="36"/>
      <c r="I146" s="205"/>
      <c r="J146" s="205"/>
      <c r="K146" s="36"/>
      <c r="L146" s="36"/>
      <c r="M146" s="39"/>
      <c r="N146" s="206"/>
      <c r="O146" s="207"/>
      <c r="P146" s="71"/>
      <c r="Q146" s="71"/>
      <c r="R146" s="71"/>
      <c r="S146" s="71"/>
      <c r="T146" s="71"/>
      <c r="U146" s="71"/>
      <c r="V146" s="71"/>
      <c r="W146" s="71"/>
      <c r="X146" s="72"/>
      <c r="Y146" s="34"/>
      <c r="Z146" s="34"/>
      <c r="AA146" s="34"/>
      <c r="AB146" s="34"/>
      <c r="AC146" s="34"/>
      <c r="AD146" s="34"/>
      <c r="AE146" s="34"/>
      <c r="AT146" s="17" t="s">
        <v>180</v>
      </c>
      <c r="AU146" s="17" t="s">
        <v>82</v>
      </c>
    </row>
    <row r="147" spans="1:65" s="2" customFormat="1" ht="66.75" customHeight="1">
      <c r="A147" s="34"/>
      <c r="B147" s="35"/>
      <c r="C147" s="189" t="s">
        <v>243</v>
      </c>
      <c r="D147" s="189" t="s">
        <v>163</v>
      </c>
      <c r="E147" s="190" t="s">
        <v>1046</v>
      </c>
      <c r="F147" s="191" t="s">
        <v>1047</v>
      </c>
      <c r="G147" s="192" t="s">
        <v>1012</v>
      </c>
      <c r="H147" s="258"/>
      <c r="I147" s="194"/>
      <c r="J147" s="194"/>
      <c r="K147" s="195">
        <f>ROUND(P147*H147,2)</f>
        <v>0</v>
      </c>
      <c r="L147" s="191" t="s">
        <v>167</v>
      </c>
      <c r="M147" s="39"/>
      <c r="N147" s="196" t="s">
        <v>1</v>
      </c>
      <c r="O147" s="197" t="s">
        <v>37</v>
      </c>
      <c r="P147" s="198">
        <f>I147+J147</f>
        <v>0</v>
      </c>
      <c r="Q147" s="198">
        <f>ROUND(I147*H147,2)</f>
        <v>0</v>
      </c>
      <c r="R147" s="198">
        <f>ROUND(J147*H147,2)</f>
        <v>0</v>
      </c>
      <c r="S147" s="71"/>
      <c r="T147" s="199">
        <f>S147*H147</f>
        <v>0</v>
      </c>
      <c r="U147" s="199">
        <v>0</v>
      </c>
      <c r="V147" s="199">
        <f>U147*H147</f>
        <v>0</v>
      </c>
      <c r="W147" s="199">
        <v>0</v>
      </c>
      <c r="X147" s="200">
        <f>W147*H147</f>
        <v>0</v>
      </c>
      <c r="Y147" s="34"/>
      <c r="Z147" s="34"/>
      <c r="AA147" s="34"/>
      <c r="AB147" s="34"/>
      <c r="AC147" s="34"/>
      <c r="AD147" s="34"/>
      <c r="AE147" s="34"/>
      <c r="AR147" s="201" t="s">
        <v>168</v>
      </c>
      <c r="AT147" s="201" t="s">
        <v>163</v>
      </c>
      <c r="AU147" s="201" t="s">
        <v>82</v>
      </c>
      <c r="AY147" s="17" t="s">
        <v>160</v>
      </c>
      <c r="BE147" s="202">
        <f>IF(O147="základní",K147,0)</f>
        <v>0</v>
      </c>
      <c r="BF147" s="202">
        <f>IF(O147="snížená",K147,0)</f>
        <v>0</v>
      </c>
      <c r="BG147" s="202">
        <f>IF(O147="zákl. přenesená",K147,0)</f>
        <v>0</v>
      </c>
      <c r="BH147" s="202">
        <f>IF(O147="sníž. přenesená",K147,0)</f>
        <v>0</v>
      </c>
      <c r="BI147" s="202">
        <f>IF(O147="nulová",K147,0)</f>
        <v>0</v>
      </c>
      <c r="BJ147" s="17" t="s">
        <v>82</v>
      </c>
      <c r="BK147" s="202">
        <f>ROUND(P147*H147,2)</f>
        <v>0</v>
      </c>
      <c r="BL147" s="17" t="s">
        <v>168</v>
      </c>
      <c r="BM147" s="201" t="s">
        <v>1048</v>
      </c>
    </row>
    <row r="148" spans="1:65" s="2" customFormat="1" ht="39">
      <c r="A148" s="34"/>
      <c r="B148" s="35"/>
      <c r="C148" s="36"/>
      <c r="D148" s="203" t="s">
        <v>170</v>
      </c>
      <c r="E148" s="36"/>
      <c r="F148" s="204" t="s">
        <v>1047</v>
      </c>
      <c r="G148" s="36"/>
      <c r="H148" s="36"/>
      <c r="I148" s="205"/>
      <c r="J148" s="205"/>
      <c r="K148" s="36"/>
      <c r="L148" s="36"/>
      <c r="M148" s="39"/>
      <c r="N148" s="206"/>
      <c r="O148" s="207"/>
      <c r="P148" s="71"/>
      <c r="Q148" s="71"/>
      <c r="R148" s="71"/>
      <c r="S148" s="71"/>
      <c r="T148" s="71"/>
      <c r="U148" s="71"/>
      <c r="V148" s="71"/>
      <c r="W148" s="71"/>
      <c r="X148" s="72"/>
      <c r="Y148" s="34"/>
      <c r="Z148" s="34"/>
      <c r="AA148" s="34"/>
      <c r="AB148" s="34"/>
      <c r="AC148" s="34"/>
      <c r="AD148" s="34"/>
      <c r="AE148" s="34"/>
      <c r="AT148" s="17" t="s">
        <v>170</v>
      </c>
      <c r="AU148" s="17" t="s">
        <v>82</v>
      </c>
    </row>
    <row r="149" spans="1:65" s="2" customFormat="1" ht="19.5">
      <c r="A149" s="34"/>
      <c r="B149" s="35"/>
      <c r="C149" s="36"/>
      <c r="D149" s="203" t="s">
        <v>180</v>
      </c>
      <c r="E149" s="36"/>
      <c r="F149" s="208" t="s">
        <v>1033</v>
      </c>
      <c r="G149" s="36"/>
      <c r="H149" s="36"/>
      <c r="I149" s="205"/>
      <c r="J149" s="205"/>
      <c r="K149" s="36"/>
      <c r="L149" s="36"/>
      <c r="M149" s="39"/>
      <c r="N149" s="206"/>
      <c r="O149" s="207"/>
      <c r="P149" s="71"/>
      <c r="Q149" s="71"/>
      <c r="R149" s="71"/>
      <c r="S149" s="71"/>
      <c r="T149" s="71"/>
      <c r="U149" s="71"/>
      <c r="V149" s="71"/>
      <c r="W149" s="71"/>
      <c r="X149" s="72"/>
      <c r="Y149" s="34"/>
      <c r="Z149" s="34"/>
      <c r="AA149" s="34"/>
      <c r="AB149" s="34"/>
      <c r="AC149" s="34"/>
      <c r="AD149" s="34"/>
      <c r="AE149" s="34"/>
      <c r="AT149" s="17" t="s">
        <v>180</v>
      </c>
      <c r="AU149" s="17" t="s">
        <v>82</v>
      </c>
    </row>
    <row r="150" spans="1:65" s="2" customFormat="1" ht="33" customHeight="1">
      <c r="A150" s="34"/>
      <c r="B150" s="35"/>
      <c r="C150" s="189" t="s">
        <v>249</v>
      </c>
      <c r="D150" s="189" t="s">
        <v>163</v>
      </c>
      <c r="E150" s="190" t="s">
        <v>1049</v>
      </c>
      <c r="F150" s="191" t="s">
        <v>1050</v>
      </c>
      <c r="G150" s="192" t="s">
        <v>1012</v>
      </c>
      <c r="H150" s="258"/>
      <c r="I150" s="194"/>
      <c r="J150" s="194"/>
      <c r="K150" s="195">
        <f>ROUND(P150*H150,2)</f>
        <v>0</v>
      </c>
      <c r="L150" s="191" t="s">
        <v>167</v>
      </c>
      <c r="M150" s="39"/>
      <c r="N150" s="196" t="s">
        <v>1</v>
      </c>
      <c r="O150" s="197" t="s">
        <v>37</v>
      </c>
      <c r="P150" s="198">
        <f>I150+J150</f>
        <v>0</v>
      </c>
      <c r="Q150" s="198">
        <f>ROUND(I150*H150,2)</f>
        <v>0</v>
      </c>
      <c r="R150" s="198">
        <f>ROUND(J150*H150,2)</f>
        <v>0</v>
      </c>
      <c r="S150" s="71"/>
      <c r="T150" s="199">
        <f>S150*H150</f>
        <v>0</v>
      </c>
      <c r="U150" s="199">
        <v>0</v>
      </c>
      <c r="V150" s="199">
        <f>U150*H150</f>
        <v>0</v>
      </c>
      <c r="W150" s="199">
        <v>0</v>
      </c>
      <c r="X150" s="200">
        <f>W150*H150</f>
        <v>0</v>
      </c>
      <c r="Y150" s="34"/>
      <c r="Z150" s="34"/>
      <c r="AA150" s="34"/>
      <c r="AB150" s="34"/>
      <c r="AC150" s="34"/>
      <c r="AD150" s="34"/>
      <c r="AE150" s="34"/>
      <c r="AR150" s="201" t="s">
        <v>168</v>
      </c>
      <c r="AT150" s="201" t="s">
        <v>163</v>
      </c>
      <c r="AU150" s="201" t="s">
        <v>82</v>
      </c>
      <c r="AY150" s="17" t="s">
        <v>160</v>
      </c>
      <c r="BE150" s="202">
        <f>IF(O150="základní",K150,0)</f>
        <v>0</v>
      </c>
      <c r="BF150" s="202">
        <f>IF(O150="snížená",K150,0)</f>
        <v>0</v>
      </c>
      <c r="BG150" s="202">
        <f>IF(O150="zákl. přenesená",K150,0)</f>
        <v>0</v>
      </c>
      <c r="BH150" s="202">
        <f>IF(O150="sníž. přenesená",K150,0)</f>
        <v>0</v>
      </c>
      <c r="BI150" s="202">
        <f>IF(O150="nulová",K150,0)</f>
        <v>0</v>
      </c>
      <c r="BJ150" s="17" t="s">
        <v>82</v>
      </c>
      <c r="BK150" s="202">
        <f>ROUND(P150*H150,2)</f>
        <v>0</v>
      </c>
      <c r="BL150" s="17" t="s">
        <v>168</v>
      </c>
      <c r="BM150" s="201" t="s">
        <v>1051</v>
      </c>
    </row>
    <row r="151" spans="1:65" s="2" customFormat="1" ht="19.5">
      <c r="A151" s="34"/>
      <c r="B151" s="35"/>
      <c r="C151" s="36"/>
      <c r="D151" s="203" t="s">
        <v>170</v>
      </c>
      <c r="E151" s="36"/>
      <c r="F151" s="204" t="s">
        <v>1050</v>
      </c>
      <c r="G151" s="36"/>
      <c r="H151" s="36"/>
      <c r="I151" s="205"/>
      <c r="J151" s="205"/>
      <c r="K151" s="36"/>
      <c r="L151" s="36"/>
      <c r="M151" s="39"/>
      <c r="N151" s="206"/>
      <c r="O151" s="207"/>
      <c r="P151" s="71"/>
      <c r="Q151" s="71"/>
      <c r="R151" s="71"/>
      <c r="S151" s="71"/>
      <c r="T151" s="71"/>
      <c r="U151" s="71"/>
      <c r="V151" s="71"/>
      <c r="W151" s="71"/>
      <c r="X151" s="72"/>
      <c r="Y151" s="34"/>
      <c r="Z151" s="34"/>
      <c r="AA151" s="34"/>
      <c r="AB151" s="34"/>
      <c r="AC151" s="34"/>
      <c r="AD151" s="34"/>
      <c r="AE151" s="34"/>
      <c r="AT151" s="17" t="s">
        <v>170</v>
      </c>
      <c r="AU151" s="17" t="s">
        <v>82</v>
      </c>
    </row>
    <row r="152" spans="1:65" s="2" customFormat="1" ht="19.5">
      <c r="A152" s="34"/>
      <c r="B152" s="35"/>
      <c r="C152" s="36"/>
      <c r="D152" s="203" t="s">
        <v>180</v>
      </c>
      <c r="E152" s="36"/>
      <c r="F152" s="208" t="s">
        <v>1018</v>
      </c>
      <c r="G152" s="36"/>
      <c r="H152" s="36"/>
      <c r="I152" s="205"/>
      <c r="J152" s="205"/>
      <c r="K152" s="36"/>
      <c r="L152" s="36"/>
      <c r="M152" s="39"/>
      <c r="N152" s="206"/>
      <c r="O152" s="207"/>
      <c r="P152" s="71"/>
      <c r="Q152" s="71"/>
      <c r="R152" s="71"/>
      <c r="S152" s="71"/>
      <c r="T152" s="71"/>
      <c r="U152" s="71"/>
      <c r="V152" s="71"/>
      <c r="W152" s="71"/>
      <c r="X152" s="72"/>
      <c r="Y152" s="34"/>
      <c r="Z152" s="34"/>
      <c r="AA152" s="34"/>
      <c r="AB152" s="34"/>
      <c r="AC152" s="34"/>
      <c r="AD152" s="34"/>
      <c r="AE152" s="34"/>
      <c r="AT152" s="17" t="s">
        <v>180</v>
      </c>
      <c r="AU152" s="17" t="s">
        <v>82</v>
      </c>
    </row>
    <row r="153" spans="1:65" s="2" customFormat="1" ht="24">
      <c r="A153" s="34"/>
      <c r="B153" s="35"/>
      <c r="C153" s="189" t="s">
        <v>254</v>
      </c>
      <c r="D153" s="189" t="s">
        <v>163</v>
      </c>
      <c r="E153" s="190" t="s">
        <v>1052</v>
      </c>
      <c r="F153" s="191" t="s">
        <v>1053</v>
      </c>
      <c r="G153" s="192" t="s">
        <v>263</v>
      </c>
      <c r="H153" s="193">
        <v>896</v>
      </c>
      <c r="I153" s="194"/>
      <c r="J153" s="194"/>
      <c r="K153" s="195">
        <f>ROUND(P153*H153,2)</f>
        <v>0</v>
      </c>
      <c r="L153" s="191" t="s">
        <v>167</v>
      </c>
      <c r="M153" s="39"/>
      <c r="N153" s="196" t="s">
        <v>1</v>
      </c>
      <c r="O153" s="197" t="s">
        <v>37</v>
      </c>
      <c r="P153" s="198">
        <f>I153+J153</f>
        <v>0</v>
      </c>
      <c r="Q153" s="198">
        <f>ROUND(I153*H153,2)</f>
        <v>0</v>
      </c>
      <c r="R153" s="198">
        <f>ROUND(J153*H153,2)</f>
        <v>0</v>
      </c>
      <c r="S153" s="71"/>
      <c r="T153" s="199">
        <f>S153*H153</f>
        <v>0</v>
      </c>
      <c r="U153" s="199">
        <v>0</v>
      </c>
      <c r="V153" s="199">
        <f>U153*H153</f>
        <v>0</v>
      </c>
      <c r="W153" s="199">
        <v>0</v>
      </c>
      <c r="X153" s="200">
        <f>W153*H153</f>
        <v>0</v>
      </c>
      <c r="Y153" s="34"/>
      <c r="Z153" s="34"/>
      <c r="AA153" s="34"/>
      <c r="AB153" s="34"/>
      <c r="AC153" s="34"/>
      <c r="AD153" s="34"/>
      <c r="AE153" s="34"/>
      <c r="AR153" s="201" t="s">
        <v>168</v>
      </c>
      <c r="AT153" s="201" t="s">
        <v>163</v>
      </c>
      <c r="AU153" s="201" t="s">
        <v>82</v>
      </c>
      <c r="AY153" s="17" t="s">
        <v>160</v>
      </c>
      <c r="BE153" s="202">
        <f>IF(O153="základní",K153,0)</f>
        <v>0</v>
      </c>
      <c r="BF153" s="202">
        <f>IF(O153="snížená",K153,0)</f>
        <v>0</v>
      </c>
      <c r="BG153" s="202">
        <f>IF(O153="zákl. přenesená",K153,0)</f>
        <v>0</v>
      </c>
      <c r="BH153" s="202">
        <f>IF(O153="sníž. přenesená",K153,0)</f>
        <v>0</v>
      </c>
      <c r="BI153" s="202">
        <f>IF(O153="nulová",K153,0)</f>
        <v>0</v>
      </c>
      <c r="BJ153" s="17" t="s">
        <v>82</v>
      </c>
      <c r="BK153" s="202">
        <f>ROUND(P153*H153,2)</f>
        <v>0</v>
      </c>
      <c r="BL153" s="17" t="s">
        <v>168</v>
      </c>
      <c r="BM153" s="201" t="s">
        <v>1054</v>
      </c>
    </row>
    <row r="154" spans="1:65" s="2" customFormat="1" ht="58.5">
      <c r="A154" s="34"/>
      <c r="B154" s="35"/>
      <c r="C154" s="36"/>
      <c r="D154" s="203" t="s">
        <v>170</v>
      </c>
      <c r="E154" s="36"/>
      <c r="F154" s="204" t="s">
        <v>1055</v>
      </c>
      <c r="G154" s="36"/>
      <c r="H154" s="36"/>
      <c r="I154" s="205"/>
      <c r="J154" s="205"/>
      <c r="K154" s="36"/>
      <c r="L154" s="36"/>
      <c r="M154" s="39"/>
      <c r="N154" s="206"/>
      <c r="O154" s="207"/>
      <c r="P154" s="71"/>
      <c r="Q154" s="71"/>
      <c r="R154" s="71"/>
      <c r="S154" s="71"/>
      <c r="T154" s="71"/>
      <c r="U154" s="71"/>
      <c r="V154" s="71"/>
      <c r="W154" s="71"/>
      <c r="X154" s="72"/>
      <c r="Y154" s="34"/>
      <c r="Z154" s="34"/>
      <c r="AA154" s="34"/>
      <c r="AB154" s="34"/>
      <c r="AC154" s="34"/>
      <c r="AD154" s="34"/>
      <c r="AE154" s="34"/>
      <c r="AT154" s="17" t="s">
        <v>170</v>
      </c>
      <c r="AU154" s="17" t="s">
        <v>82</v>
      </c>
    </row>
    <row r="155" spans="1:65" s="2" customFormat="1" ht="36">
      <c r="A155" s="34"/>
      <c r="B155" s="35"/>
      <c r="C155" s="189" t="s">
        <v>260</v>
      </c>
      <c r="D155" s="189" t="s">
        <v>163</v>
      </c>
      <c r="E155" s="190" t="s">
        <v>1056</v>
      </c>
      <c r="F155" s="191" t="s">
        <v>1057</v>
      </c>
      <c r="G155" s="192" t="s">
        <v>1058</v>
      </c>
      <c r="H155" s="193">
        <v>600</v>
      </c>
      <c r="I155" s="194"/>
      <c r="J155" s="194"/>
      <c r="K155" s="195">
        <f>ROUND(P155*H155,2)</f>
        <v>0</v>
      </c>
      <c r="L155" s="191" t="s">
        <v>167</v>
      </c>
      <c r="M155" s="39"/>
      <c r="N155" s="196" t="s">
        <v>1</v>
      </c>
      <c r="O155" s="197" t="s">
        <v>37</v>
      </c>
      <c r="P155" s="198">
        <f>I155+J155</f>
        <v>0</v>
      </c>
      <c r="Q155" s="198">
        <f>ROUND(I155*H155,2)</f>
        <v>0</v>
      </c>
      <c r="R155" s="198">
        <f>ROUND(J155*H155,2)</f>
        <v>0</v>
      </c>
      <c r="S155" s="71"/>
      <c r="T155" s="199">
        <f>S155*H155</f>
        <v>0</v>
      </c>
      <c r="U155" s="199">
        <v>0</v>
      </c>
      <c r="V155" s="199">
        <f>U155*H155</f>
        <v>0</v>
      </c>
      <c r="W155" s="199">
        <v>0</v>
      </c>
      <c r="X155" s="200">
        <f>W155*H155</f>
        <v>0</v>
      </c>
      <c r="Y155" s="34"/>
      <c r="Z155" s="34"/>
      <c r="AA155" s="34"/>
      <c r="AB155" s="34"/>
      <c r="AC155" s="34"/>
      <c r="AD155" s="34"/>
      <c r="AE155" s="34"/>
      <c r="AR155" s="201" t="s">
        <v>168</v>
      </c>
      <c r="AT155" s="201" t="s">
        <v>163</v>
      </c>
      <c r="AU155" s="201" t="s">
        <v>82</v>
      </c>
      <c r="AY155" s="17" t="s">
        <v>160</v>
      </c>
      <c r="BE155" s="202">
        <f>IF(O155="základní",K155,0)</f>
        <v>0</v>
      </c>
      <c r="BF155" s="202">
        <f>IF(O155="snížená",K155,0)</f>
        <v>0</v>
      </c>
      <c r="BG155" s="202">
        <f>IF(O155="zákl. přenesená",K155,0)</f>
        <v>0</v>
      </c>
      <c r="BH155" s="202">
        <f>IF(O155="sníž. přenesená",K155,0)</f>
        <v>0</v>
      </c>
      <c r="BI155" s="202">
        <f>IF(O155="nulová",K155,0)</f>
        <v>0</v>
      </c>
      <c r="BJ155" s="17" t="s">
        <v>82</v>
      </c>
      <c r="BK155" s="202">
        <f>ROUND(P155*H155,2)</f>
        <v>0</v>
      </c>
      <c r="BL155" s="17" t="s">
        <v>168</v>
      </c>
      <c r="BM155" s="201" t="s">
        <v>1059</v>
      </c>
    </row>
    <row r="156" spans="1:65" s="2" customFormat="1" ht="19.5">
      <c r="A156" s="34"/>
      <c r="B156" s="35"/>
      <c r="C156" s="36"/>
      <c r="D156" s="203" t="s">
        <v>170</v>
      </c>
      <c r="E156" s="36"/>
      <c r="F156" s="204" t="s">
        <v>1057</v>
      </c>
      <c r="G156" s="36"/>
      <c r="H156" s="36"/>
      <c r="I156" s="205"/>
      <c r="J156" s="205"/>
      <c r="K156" s="36"/>
      <c r="L156" s="36"/>
      <c r="M156" s="39"/>
      <c r="N156" s="254"/>
      <c r="O156" s="255"/>
      <c r="P156" s="256"/>
      <c r="Q156" s="256"/>
      <c r="R156" s="256"/>
      <c r="S156" s="256"/>
      <c r="T156" s="256"/>
      <c r="U156" s="256"/>
      <c r="V156" s="256"/>
      <c r="W156" s="256"/>
      <c r="X156" s="257"/>
      <c r="Y156" s="34"/>
      <c r="Z156" s="34"/>
      <c r="AA156" s="34"/>
      <c r="AB156" s="34"/>
      <c r="AC156" s="34"/>
      <c r="AD156" s="34"/>
      <c r="AE156" s="34"/>
      <c r="AT156" s="17" t="s">
        <v>170</v>
      </c>
      <c r="AU156" s="17" t="s">
        <v>82</v>
      </c>
    </row>
    <row r="157" spans="1:65" s="2" customFormat="1" ht="6.95" customHeight="1">
      <c r="A157" s="34"/>
      <c r="B157" s="54"/>
      <c r="C157" s="55"/>
      <c r="D157" s="55"/>
      <c r="E157" s="55"/>
      <c r="F157" s="55"/>
      <c r="G157" s="55"/>
      <c r="H157" s="55"/>
      <c r="I157" s="55"/>
      <c r="J157" s="55"/>
      <c r="K157" s="55"/>
      <c r="L157" s="55"/>
      <c r="M157" s="39"/>
      <c r="N157" s="34"/>
      <c r="P157" s="34"/>
      <c r="Q157" s="34"/>
      <c r="R157" s="34"/>
      <c r="S157" s="34"/>
      <c r="T157" s="34"/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</row>
  </sheetData>
  <sheetProtection algorithmName="SHA-512" hashValue="Ul5lmYqUzpzgceyDaDM3rA8RjsV4BvM9KjPmi/9JavUQox0uaKxxaQXnGPfpNrWGYxITZKnEsVPxtczHmNGIhQ==" saltValue="xgzn7/ZXYkyC0xhTdxgfFL9VPrJJ9KIvpiELeG5BFdnK219NtdEwwK/NLG3/BU5CeIEi2xRTvjVor/jCmpCFUQ==" spinCount="100000" sheet="1" objects="1" scenarios="1" formatColumns="0" formatRows="0" autoFilter="0"/>
  <autoFilter ref="C116:L156"/>
  <mergeCells count="9">
    <mergeCell ref="E87:H87"/>
    <mergeCell ref="E107:H107"/>
    <mergeCell ref="E109:H109"/>
    <mergeCell ref="M2:Z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98"/>
  <sheetViews>
    <sheetView showGridLines="0" topLeftCell="A214" workbookViewId="0">
      <selection activeCell="I219" sqref="I219:I223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15.5" style="1" customWidth="1"/>
    <col min="13" max="13" width="9.33203125" style="1" customWidth="1"/>
    <col min="14" max="14" width="10.83203125" style="1" hidden="1" customWidth="1"/>
    <col min="15" max="15" width="9.33203125" style="1" hidden="1"/>
    <col min="16" max="24" width="14.1640625" style="1" hidden="1" customWidth="1"/>
    <col min="25" max="25" width="12.33203125" style="1" hidden="1" customWidth="1"/>
    <col min="26" max="26" width="16.33203125" style="1" customWidth="1"/>
    <col min="27" max="27" width="12.33203125" style="1" customWidth="1"/>
    <col min="28" max="28" width="1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M2" s="273"/>
      <c r="N2" s="273"/>
      <c r="O2" s="273"/>
      <c r="P2" s="273"/>
      <c r="Q2" s="273"/>
      <c r="R2" s="273"/>
      <c r="S2" s="273"/>
      <c r="T2" s="273"/>
      <c r="U2" s="273"/>
      <c r="V2" s="273"/>
      <c r="W2" s="273"/>
      <c r="X2" s="273"/>
      <c r="Y2" s="273"/>
      <c r="Z2" s="273"/>
      <c r="AT2" s="17" t="s">
        <v>83</v>
      </c>
    </row>
    <row r="3" spans="1:46" s="1" customFormat="1" ht="6.95" customHeight="1">
      <c r="B3" s="109"/>
      <c r="C3" s="110"/>
      <c r="D3" s="110"/>
      <c r="E3" s="110"/>
      <c r="F3" s="110"/>
      <c r="G3" s="110"/>
      <c r="H3" s="110"/>
      <c r="I3" s="110"/>
      <c r="J3" s="110"/>
      <c r="K3" s="110"/>
      <c r="L3" s="110"/>
      <c r="M3" s="20"/>
      <c r="AT3" s="17" t="s">
        <v>84</v>
      </c>
    </row>
    <row r="4" spans="1:46" s="1" customFormat="1" ht="24.95" customHeight="1">
      <c r="B4" s="20"/>
      <c r="D4" s="111" t="s">
        <v>121</v>
      </c>
      <c r="M4" s="20"/>
      <c r="N4" s="112" t="s">
        <v>11</v>
      </c>
      <c r="AT4" s="17" t="s">
        <v>4</v>
      </c>
    </row>
    <row r="5" spans="1:46" s="1" customFormat="1" ht="6.95" customHeight="1">
      <c r="B5" s="20"/>
      <c r="M5" s="20"/>
    </row>
    <row r="6" spans="1:46" s="1" customFormat="1" ht="12" customHeight="1">
      <c r="B6" s="20"/>
      <c r="D6" s="113" t="s">
        <v>17</v>
      </c>
      <c r="M6" s="20"/>
    </row>
    <row r="7" spans="1:46" s="1" customFormat="1" ht="16.5" customHeight="1">
      <c r="B7" s="20"/>
      <c r="E7" s="304" t="str">
        <f>'Rekapitulace stavby'!K6</f>
        <v>Oprava nástupišť v obvodu ST Zlín</v>
      </c>
      <c r="F7" s="305"/>
      <c r="G7" s="305"/>
      <c r="H7" s="305"/>
      <c r="M7" s="20"/>
    </row>
    <row r="8" spans="1:46" s="2" customFormat="1" ht="12" customHeight="1">
      <c r="A8" s="34"/>
      <c r="B8" s="39"/>
      <c r="C8" s="34"/>
      <c r="D8" s="113" t="s">
        <v>122</v>
      </c>
      <c r="E8" s="34"/>
      <c r="F8" s="34"/>
      <c r="G8" s="34"/>
      <c r="H8" s="34"/>
      <c r="I8" s="34"/>
      <c r="J8" s="34"/>
      <c r="K8" s="34"/>
      <c r="L8" s="34"/>
      <c r="M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306" t="s">
        <v>123</v>
      </c>
      <c r="F9" s="307"/>
      <c r="G9" s="307"/>
      <c r="H9" s="307"/>
      <c r="I9" s="34"/>
      <c r="J9" s="34"/>
      <c r="K9" s="34"/>
      <c r="L9" s="34"/>
      <c r="M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34"/>
      <c r="M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13" t="s">
        <v>19</v>
      </c>
      <c r="E11" s="34"/>
      <c r="F11" s="114" t="s">
        <v>1</v>
      </c>
      <c r="G11" s="34"/>
      <c r="H11" s="34"/>
      <c r="I11" s="113" t="s">
        <v>20</v>
      </c>
      <c r="J11" s="114" t="s">
        <v>1</v>
      </c>
      <c r="K11" s="34"/>
      <c r="L11" s="34"/>
      <c r="M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13" t="s">
        <v>21</v>
      </c>
      <c r="E12" s="34"/>
      <c r="F12" s="114" t="s">
        <v>22</v>
      </c>
      <c r="G12" s="34"/>
      <c r="H12" s="34"/>
      <c r="I12" s="113" t="s">
        <v>23</v>
      </c>
      <c r="J12" s="115">
        <f>'Rekapitulace stavby'!AN8</f>
        <v>0</v>
      </c>
      <c r="K12" s="34"/>
      <c r="L12" s="34"/>
      <c r="M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34"/>
      <c r="M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3" t="s">
        <v>24</v>
      </c>
      <c r="E14" s="34"/>
      <c r="F14" s="34"/>
      <c r="G14" s="34"/>
      <c r="H14" s="34"/>
      <c r="I14" s="113" t="s">
        <v>25</v>
      </c>
      <c r="J14" s="114" t="str">
        <f>IF('Rekapitulace stavby'!AN10="","",'Rekapitulace stavby'!AN10)</f>
        <v/>
      </c>
      <c r="K14" s="34"/>
      <c r="L14" s="34"/>
      <c r="M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14" t="str">
        <f>IF('Rekapitulace stavby'!E11="","",'Rekapitulace stavby'!E11)</f>
        <v xml:space="preserve"> </v>
      </c>
      <c r="F15" s="34"/>
      <c r="G15" s="34"/>
      <c r="H15" s="34"/>
      <c r="I15" s="113" t="s">
        <v>26</v>
      </c>
      <c r="J15" s="114" t="str">
        <f>IF('Rekapitulace stavby'!AN11="","",'Rekapitulace stavby'!AN11)</f>
        <v/>
      </c>
      <c r="K15" s="34"/>
      <c r="L15" s="34"/>
      <c r="M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34"/>
      <c r="M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13" t="s">
        <v>27</v>
      </c>
      <c r="E17" s="34"/>
      <c r="F17" s="34"/>
      <c r="G17" s="34"/>
      <c r="H17" s="34"/>
      <c r="I17" s="113" t="s">
        <v>25</v>
      </c>
      <c r="J17" s="30" t="str">
        <f>'Rekapitulace stavby'!AN13</f>
        <v>Vyplň údaj</v>
      </c>
      <c r="K17" s="34"/>
      <c r="L17" s="34"/>
      <c r="M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308" t="str">
        <f>'Rekapitulace stavby'!E14</f>
        <v>Vyplň údaj</v>
      </c>
      <c r="F18" s="309"/>
      <c r="G18" s="309"/>
      <c r="H18" s="309"/>
      <c r="I18" s="113" t="s">
        <v>26</v>
      </c>
      <c r="J18" s="30" t="str">
        <f>'Rekapitulace stavby'!AN14</f>
        <v>Vyplň údaj</v>
      </c>
      <c r="K18" s="34"/>
      <c r="L18" s="34"/>
      <c r="M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34"/>
      <c r="M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13" t="s">
        <v>29</v>
      </c>
      <c r="E20" s="34"/>
      <c r="F20" s="34"/>
      <c r="G20" s="34"/>
      <c r="H20" s="34"/>
      <c r="I20" s="113" t="s">
        <v>25</v>
      </c>
      <c r="J20" s="114" t="str">
        <f>IF('Rekapitulace stavby'!AN16="","",'Rekapitulace stavby'!AN16)</f>
        <v/>
      </c>
      <c r="K20" s="34"/>
      <c r="L20" s="34"/>
      <c r="M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14" t="str">
        <f>IF('Rekapitulace stavby'!E17="","",'Rekapitulace stavby'!E17)</f>
        <v xml:space="preserve"> </v>
      </c>
      <c r="F21" s="34"/>
      <c r="G21" s="34"/>
      <c r="H21" s="34"/>
      <c r="I21" s="113" t="s">
        <v>26</v>
      </c>
      <c r="J21" s="114" t="str">
        <f>IF('Rekapitulace stavby'!AN17="","",'Rekapitulace stavby'!AN17)</f>
        <v/>
      </c>
      <c r="K21" s="34"/>
      <c r="L21" s="34"/>
      <c r="M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34"/>
      <c r="M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13" t="s">
        <v>30</v>
      </c>
      <c r="E23" s="34"/>
      <c r="F23" s="34"/>
      <c r="G23" s="34"/>
      <c r="H23" s="34"/>
      <c r="I23" s="113" t="s">
        <v>25</v>
      </c>
      <c r="J23" s="114" t="str">
        <f>IF('Rekapitulace stavby'!AN19="","",'Rekapitulace stavby'!AN19)</f>
        <v/>
      </c>
      <c r="K23" s="34"/>
      <c r="L23" s="34"/>
      <c r="M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14" t="str">
        <f>IF('Rekapitulace stavby'!E20="","",'Rekapitulace stavby'!E20)</f>
        <v xml:space="preserve"> </v>
      </c>
      <c r="F24" s="34"/>
      <c r="G24" s="34"/>
      <c r="H24" s="34"/>
      <c r="I24" s="113" t="s">
        <v>26</v>
      </c>
      <c r="J24" s="114" t="str">
        <f>IF('Rekapitulace stavby'!AN20="","",'Rekapitulace stavby'!AN20)</f>
        <v/>
      </c>
      <c r="K24" s="34"/>
      <c r="L24" s="34"/>
      <c r="M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34"/>
      <c r="M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13" t="s">
        <v>31</v>
      </c>
      <c r="E26" s="34"/>
      <c r="F26" s="34"/>
      <c r="G26" s="34"/>
      <c r="H26" s="34"/>
      <c r="I26" s="34"/>
      <c r="J26" s="34"/>
      <c r="K26" s="34"/>
      <c r="L26" s="34"/>
      <c r="M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16"/>
      <c r="B27" s="117"/>
      <c r="C27" s="116"/>
      <c r="D27" s="116"/>
      <c r="E27" s="310" t="s">
        <v>1</v>
      </c>
      <c r="F27" s="310"/>
      <c r="G27" s="310"/>
      <c r="H27" s="310"/>
      <c r="I27" s="116"/>
      <c r="J27" s="116"/>
      <c r="K27" s="116"/>
      <c r="L27" s="116"/>
      <c r="M27" s="118"/>
      <c r="S27" s="116"/>
      <c r="T27" s="116"/>
      <c r="U27" s="116"/>
      <c r="V27" s="116"/>
      <c r="W27" s="116"/>
      <c r="X27" s="116"/>
      <c r="Y27" s="116"/>
      <c r="Z27" s="116"/>
      <c r="AA27" s="116"/>
      <c r="AB27" s="116"/>
      <c r="AC27" s="116"/>
      <c r="AD27" s="116"/>
      <c r="AE27" s="116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34"/>
      <c r="M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19"/>
      <c r="E29" s="119"/>
      <c r="F29" s="119"/>
      <c r="G29" s="119"/>
      <c r="H29" s="119"/>
      <c r="I29" s="119"/>
      <c r="J29" s="119"/>
      <c r="K29" s="119"/>
      <c r="L29" s="119"/>
      <c r="M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12.75">
      <c r="A30" s="34"/>
      <c r="B30" s="39"/>
      <c r="C30" s="34"/>
      <c r="D30" s="34"/>
      <c r="E30" s="113" t="s">
        <v>124</v>
      </c>
      <c r="F30" s="34"/>
      <c r="G30" s="34"/>
      <c r="H30" s="34"/>
      <c r="I30" s="34"/>
      <c r="J30" s="34"/>
      <c r="K30" s="120">
        <f>I96</f>
        <v>126775</v>
      </c>
      <c r="L30" s="34"/>
      <c r="M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12.75">
      <c r="A31" s="34"/>
      <c r="B31" s="39"/>
      <c r="C31" s="34"/>
      <c r="D31" s="34"/>
      <c r="E31" s="113" t="s">
        <v>125</v>
      </c>
      <c r="F31" s="34"/>
      <c r="G31" s="34"/>
      <c r="H31" s="34"/>
      <c r="I31" s="34"/>
      <c r="J31" s="34"/>
      <c r="K31" s="120">
        <f>J96</f>
        <v>0</v>
      </c>
      <c r="L31" s="34"/>
      <c r="M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25.35" customHeight="1">
      <c r="A32" s="34"/>
      <c r="B32" s="39"/>
      <c r="C32" s="34"/>
      <c r="D32" s="121" t="s">
        <v>32</v>
      </c>
      <c r="E32" s="34"/>
      <c r="F32" s="34"/>
      <c r="G32" s="34"/>
      <c r="H32" s="34"/>
      <c r="I32" s="34"/>
      <c r="J32" s="34"/>
      <c r="K32" s="122">
        <f>ROUND(K124, 2)</f>
        <v>126775</v>
      </c>
      <c r="L32" s="34"/>
      <c r="M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6.95" customHeight="1">
      <c r="A33" s="34"/>
      <c r="B33" s="39"/>
      <c r="C33" s="34"/>
      <c r="D33" s="119"/>
      <c r="E33" s="119"/>
      <c r="F33" s="119"/>
      <c r="G33" s="119"/>
      <c r="H33" s="119"/>
      <c r="I33" s="119"/>
      <c r="J33" s="119"/>
      <c r="K33" s="119"/>
      <c r="L33" s="119"/>
      <c r="M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34"/>
      <c r="F34" s="123" t="s">
        <v>34</v>
      </c>
      <c r="G34" s="34"/>
      <c r="H34" s="34"/>
      <c r="I34" s="123" t="s">
        <v>33</v>
      </c>
      <c r="J34" s="34"/>
      <c r="K34" s="123" t="s">
        <v>35</v>
      </c>
      <c r="L34" s="34"/>
      <c r="M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customHeight="1">
      <c r="A35" s="34"/>
      <c r="B35" s="39"/>
      <c r="C35" s="34"/>
      <c r="D35" s="124" t="s">
        <v>36</v>
      </c>
      <c r="E35" s="113" t="s">
        <v>37</v>
      </c>
      <c r="F35" s="120">
        <f>ROUND((SUM(BE124:BE297)),  2)</f>
        <v>126775</v>
      </c>
      <c r="G35" s="34"/>
      <c r="H35" s="34"/>
      <c r="I35" s="125">
        <v>0.21</v>
      </c>
      <c r="J35" s="34"/>
      <c r="K35" s="120">
        <f>ROUND(((SUM(BE124:BE297))*I35),  2)</f>
        <v>26622.75</v>
      </c>
      <c r="L35" s="34"/>
      <c r="M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customHeight="1">
      <c r="A36" s="34"/>
      <c r="B36" s="39"/>
      <c r="C36" s="34"/>
      <c r="D36" s="34"/>
      <c r="E36" s="113" t="s">
        <v>38</v>
      </c>
      <c r="F36" s="120">
        <f>ROUND((SUM(BF124:BF297)),  2)</f>
        <v>0</v>
      </c>
      <c r="G36" s="34"/>
      <c r="H36" s="34"/>
      <c r="I36" s="125">
        <v>0.15</v>
      </c>
      <c r="J36" s="34"/>
      <c r="K36" s="120">
        <f>ROUND(((SUM(BF124:BF297))*I36),  2)</f>
        <v>0</v>
      </c>
      <c r="L36" s="34"/>
      <c r="M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3" t="s">
        <v>39</v>
      </c>
      <c r="F37" s="120">
        <f>ROUND((SUM(BG124:BG297)),  2)</f>
        <v>0</v>
      </c>
      <c r="G37" s="34"/>
      <c r="H37" s="34"/>
      <c r="I37" s="125">
        <v>0.21</v>
      </c>
      <c r="J37" s="34"/>
      <c r="K37" s="120">
        <f>0</f>
        <v>0</v>
      </c>
      <c r="L37" s="34"/>
      <c r="M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14.45" hidden="1" customHeight="1">
      <c r="A38" s="34"/>
      <c r="B38" s="39"/>
      <c r="C38" s="34"/>
      <c r="D38" s="34"/>
      <c r="E38" s="113" t="s">
        <v>40</v>
      </c>
      <c r="F38" s="120">
        <f>ROUND((SUM(BH124:BH297)),  2)</f>
        <v>0</v>
      </c>
      <c r="G38" s="34"/>
      <c r="H38" s="34"/>
      <c r="I38" s="125">
        <v>0.15</v>
      </c>
      <c r="J38" s="34"/>
      <c r="K38" s="120">
        <f>0</f>
        <v>0</v>
      </c>
      <c r="L38" s="34"/>
      <c r="M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14.45" hidden="1" customHeight="1">
      <c r="A39" s="34"/>
      <c r="B39" s="39"/>
      <c r="C39" s="34"/>
      <c r="D39" s="34"/>
      <c r="E39" s="113" t="s">
        <v>41</v>
      </c>
      <c r="F39" s="120">
        <f>ROUND((SUM(BI124:BI297)),  2)</f>
        <v>0</v>
      </c>
      <c r="G39" s="34"/>
      <c r="H39" s="34"/>
      <c r="I39" s="125">
        <v>0</v>
      </c>
      <c r="J39" s="34"/>
      <c r="K39" s="120">
        <f>0</f>
        <v>0</v>
      </c>
      <c r="L39" s="34"/>
      <c r="M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6.9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34"/>
      <c r="M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2" customFormat="1" ht="25.35" customHeight="1">
      <c r="A41" s="34"/>
      <c r="B41" s="39"/>
      <c r="C41" s="126"/>
      <c r="D41" s="127" t="s">
        <v>42</v>
      </c>
      <c r="E41" s="128"/>
      <c r="F41" s="128"/>
      <c r="G41" s="129" t="s">
        <v>43</v>
      </c>
      <c r="H41" s="130" t="s">
        <v>44</v>
      </c>
      <c r="I41" s="128"/>
      <c r="J41" s="128"/>
      <c r="K41" s="131">
        <f>SUM(K32:K39)</f>
        <v>153397.75</v>
      </c>
      <c r="L41" s="132"/>
      <c r="M41" s="51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pans="1:31" s="2" customFormat="1" ht="14.45" customHeight="1">
      <c r="A42" s="34"/>
      <c r="B42" s="39"/>
      <c r="C42" s="34"/>
      <c r="D42" s="34"/>
      <c r="E42" s="34"/>
      <c r="F42" s="34"/>
      <c r="G42" s="34"/>
      <c r="H42" s="34"/>
      <c r="I42" s="34"/>
      <c r="J42" s="34"/>
      <c r="K42" s="34"/>
      <c r="L42" s="34"/>
      <c r="M42" s="51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pans="1:31" s="1" customFormat="1" ht="14.45" customHeight="1">
      <c r="B43" s="20"/>
      <c r="M43" s="20"/>
    </row>
    <row r="44" spans="1:31" s="1" customFormat="1" ht="14.45" customHeight="1">
      <c r="B44" s="20"/>
      <c r="M44" s="20"/>
    </row>
    <row r="45" spans="1:31" s="1" customFormat="1" ht="14.45" customHeight="1">
      <c r="B45" s="20"/>
      <c r="M45" s="20"/>
    </row>
    <row r="46" spans="1:31" s="1" customFormat="1" ht="14.45" customHeight="1">
      <c r="B46" s="20"/>
      <c r="M46" s="20"/>
    </row>
    <row r="47" spans="1:31" s="1" customFormat="1" ht="14.45" customHeight="1">
      <c r="B47" s="20"/>
      <c r="M47" s="20"/>
    </row>
    <row r="48" spans="1:31" s="1" customFormat="1" ht="14.45" customHeight="1">
      <c r="B48" s="20"/>
      <c r="M48" s="20"/>
    </row>
    <row r="49" spans="1:31" s="1" customFormat="1" ht="14.45" customHeight="1">
      <c r="B49" s="20"/>
      <c r="M49" s="20"/>
    </row>
    <row r="50" spans="1:31" s="2" customFormat="1" ht="14.45" customHeight="1">
      <c r="B50" s="51"/>
      <c r="D50" s="133" t="s">
        <v>45</v>
      </c>
      <c r="E50" s="134"/>
      <c r="F50" s="134"/>
      <c r="G50" s="133" t="s">
        <v>46</v>
      </c>
      <c r="H50" s="134"/>
      <c r="I50" s="134"/>
      <c r="J50" s="134"/>
      <c r="K50" s="134"/>
      <c r="L50" s="134"/>
      <c r="M50" s="51"/>
    </row>
    <row r="51" spans="1:31">
      <c r="B51" s="20"/>
      <c r="M51" s="20"/>
    </row>
    <row r="52" spans="1:31">
      <c r="B52" s="20"/>
      <c r="M52" s="20"/>
    </row>
    <row r="53" spans="1:31">
      <c r="B53" s="20"/>
      <c r="M53" s="20"/>
    </row>
    <row r="54" spans="1:31">
      <c r="B54" s="20"/>
      <c r="M54" s="20"/>
    </row>
    <row r="55" spans="1:31">
      <c r="B55" s="20"/>
      <c r="M55" s="20"/>
    </row>
    <row r="56" spans="1:31">
      <c r="B56" s="20"/>
      <c r="M56" s="20"/>
    </row>
    <row r="57" spans="1:31">
      <c r="B57" s="20"/>
      <c r="M57" s="20"/>
    </row>
    <row r="58" spans="1:31">
      <c r="B58" s="20"/>
      <c r="M58" s="20"/>
    </row>
    <row r="59" spans="1:31">
      <c r="B59" s="20"/>
      <c r="M59" s="20"/>
    </row>
    <row r="60" spans="1:31">
      <c r="B60" s="20"/>
      <c r="M60" s="20"/>
    </row>
    <row r="61" spans="1:31" s="2" customFormat="1" ht="12.75">
      <c r="A61" s="34"/>
      <c r="B61" s="39"/>
      <c r="C61" s="34"/>
      <c r="D61" s="135" t="s">
        <v>47</v>
      </c>
      <c r="E61" s="136"/>
      <c r="F61" s="137" t="s">
        <v>48</v>
      </c>
      <c r="G61" s="135" t="s">
        <v>47</v>
      </c>
      <c r="H61" s="136"/>
      <c r="I61" s="136"/>
      <c r="J61" s="138" t="s">
        <v>48</v>
      </c>
      <c r="K61" s="136"/>
      <c r="L61" s="136"/>
      <c r="M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>
      <c r="B62" s="20"/>
      <c r="M62" s="20"/>
    </row>
    <row r="63" spans="1:31">
      <c r="B63" s="20"/>
      <c r="M63" s="20"/>
    </row>
    <row r="64" spans="1:31">
      <c r="B64" s="20"/>
      <c r="M64" s="20"/>
    </row>
    <row r="65" spans="1:31" s="2" customFormat="1" ht="12.75">
      <c r="A65" s="34"/>
      <c r="B65" s="39"/>
      <c r="C65" s="34"/>
      <c r="D65" s="133" t="s">
        <v>49</v>
      </c>
      <c r="E65" s="139"/>
      <c r="F65" s="139"/>
      <c r="G65" s="133" t="s">
        <v>50</v>
      </c>
      <c r="H65" s="139"/>
      <c r="I65" s="139"/>
      <c r="J65" s="139"/>
      <c r="K65" s="139"/>
      <c r="L65" s="139"/>
      <c r="M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>
      <c r="B66" s="20"/>
      <c r="M66" s="20"/>
    </row>
    <row r="67" spans="1:31">
      <c r="B67" s="20"/>
      <c r="M67" s="20"/>
    </row>
    <row r="68" spans="1:31">
      <c r="B68" s="20"/>
      <c r="M68" s="20"/>
    </row>
    <row r="69" spans="1:31">
      <c r="B69" s="20"/>
      <c r="M69" s="20"/>
    </row>
    <row r="70" spans="1:31">
      <c r="B70" s="20"/>
      <c r="M70" s="20"/>
    </row>
    <row r="71" spans="1:31">
      <c r="B71" s="20"/>
      <c r="M71" s="20"/>
    </row>
    <row r="72" spans="1:31">
      <c r="B72" s="20"/>
      <c r="M72" s="20"/>
    </row>
    <row r="73" spans="1:31">
      <c r="B73" s="20"/>
      <c r="M73" s="20"/>
    </row>
    <row r="74" spans="1:31">
      <c r="B74" s="20"/>
      <c r="M74" s="20"/>
    </row>
    <row r="75" spans="1:31">
      <c r="B75" s="20"/>
      <c r="M75" s="20"/>
    </row>
    <row r="76" spans="1:31" s="2" customFormat="1" ht="12.75">
      <c r="A76" s="34"/>
      <c r="B76" s="39"/>
      <c r="C76" s="34"/>
      <c r="D76" s="135" t="s">
        <v>47</v>
      </c>
      <c r="E76" s="136"/>
      <c r="F76" s="137" t="s">
        <v>48</v>
      </c>
      <c r="G76" s="135" t="s">
        <v>47</v>
      </c>
      <c r="H76" s="136"/>
      <c r="I76" s="136"/>
      <c r="J76" s="138" t="s">
        <v>48</v>
      </c>
      <c r="K76" s="136"/>
      <c r="L76" s="136"/>
      <c r="M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40"/>
      <c r="C77" s="141"/>
      <c r="D77" s="141"/>
      <c r="E77" s="141"/>
      <c r="F77" s="141"/>
      <c r="G77" s="141"/>
      <c r="H77" s="141"/>
      <c r="I77" s="141"/>
      <c r="J77" s="141"/>
      <c r="K77" s="141"/>
      <c r="L77" s="141"/>
      <c r="M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47" s="2" customFormat="1" ht="6.95" customHeight="1">
      <c r="A81" s="34"/>
      <c r="B81" s="142"/>
      <c r="C81" s="143"/>
      <c r="D81" s="143"/>
      <c r="E81" s="143"/>
      <c r="F81" s="143"/>
      <c r="G81" s="143"/>
      <c r="H81" s="143"/>
      <c r="I81" s="143"/>
      <c r="J81" s="143"/>
      <c r="K81" s="143"/>
      <c r="L81" s="143"/>
      <c r="M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4.95" customHeight="1">
      <c r="A82" s="34"/>
      <c r="B82" s="35"/>
      <c r="C82" s="23" t="s">
        <v>126</v>
      </c>
      <c r="D82" s="36"/>
      <c r="E82" s="36"/>
      <c r="F82" s="36"/>
      <c r="G82" s="36"/>
      <c r="H82" s="36"/>
      <c r="I82" s="36"/>
      <c r="J82" s="36"/>
      <c r="K82" s="36"/>
      <c r="L82" s="36"/>
      <c r="M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36"/>
      <c r="M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customHeight="1">
      <c r="A84" s="34"/>
      <c r="B84" s="35"/>
      <c r="C84" s="29" t="s">
        <v>17</v>
      </c>
      <c r="D84" s="36"/>
      <c r="E84" s="36"/>
      <c r="F84" s="36"/>
      <c r="G84" s="36"/>
      <c r="H84" s="36"/>
      <c r="I84" s="36"/>
      <c r="J84" s="36"/>
      <c r="K84" s="36"/>
      <c r="L84" s="36"/>
      <c r="M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16.5" customHeight="1">
      <c r="A85" s="34"/>
      <c r="B85" s="35"/>
      <c r="C85" s="36"/>
      <c r="D85" s="36"/>
      <c r="E85" s="302" t="str">
        <f>E7</f>
        <v>Oprava nástupišť v obvodu ST Zlín</v>
      </c>
      <c r="F85" s="303"/>
      <c r="G85" s="303"/>
      <c r="H85" s="303"/>
      <c r="I85" s="36"/>
      <c r="J85" s="36"/>
      <c r="K85" s="36"/>
      <c r="L85" s="36"/>
      <c r="M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12" customHeight="1">
      <c r="A86" s="34"/>
      <c r="B86" s="35"/>
      <c r="C86" s="29" t="s">
        <v>122</v>
      </c>
      <c r="D86" s="36"/>
      <c r="E86" s="36"/>
      <c r="F86" s="36"/>
      <c r="G86" s="36"/>
      <c r="H86" s="36"/>
      <c r="I86" s="36"/>
      <c r="J86" s="36"/>
      <c r="K86" s="36"/>
      <c r="L86" s="36"/>
      <c r="M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16.5" customHeight="1">
      <c r="A87" s="34"/>
      <c r="B87" s="35"/>
      <c r="C87" s="36"/>
      <c r="D87" s="36"/>
      <c r="E87" s="296" t="str">
        <f>E9</f>
        <v>SO 01.1 - zast. Vésky - kolej</v>
      </c>
      <c r="F87" s="301"/>
      <c r="G87" s="301"/>
      <c r="H87" s="301"/>
      <c r="I87" s="36"/>
      <c r="J87" s="36"/>
      <c r="K87" s="36"/>
      <c r="L87" s="36"/>
      <c r="M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36"/>
      <c r="M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12" customHeight="1">
      <c r="A89" s="34"/>
      <c r="B89" s="35"/>
      <c r="C89" s="29" t="s">
        <v>21</v>
      </c>
      <c r="D89" s="36"/>
      <c r="E89" s="36"/>
      <c r="F89" s="27" t="str">
        <f>F12</f>
        <v xml:space="preserve"> </v>
      </c>
      <c r="G89" s="36"/>
      <c r="H89" s="36"/>
      <c r="I89" s="29" t="s">
        <v>23</v>
      </c>
      <c r="J89" s="66">
        <f>IF(J12="","",J12)</f>
        <v>0</v>
      </c>
      <c r="K89" s="36"/>
      <c r="L89" s="36"/>
      <c r="M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36"/>
      <c r="M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15.2" customHeight="1">
      <c r="A91" s="34"/>
      <c r="B91" s="35"/>
      <c r="C91" s="29" t="s">
        <v>24</v>
      </c>
      <c r="D91" s="36"/>
      <c r="E91" s="36"/>
      <c r="F91" s="27" t="str">
        <f>E15</f>
        <v xml:space="preserve"> </v>
      </c>
      <c r="G91" s="36"/>
      <c r="H91" s="36"/>
      <c r="I91" s="29" t="s">
        <v>29</v>
      </c>
      <c r="J91" s="32" t="str">
        <f>E21</f>
        <v xml:space="preserve"> </v>
      </c>
      <c r="K91" s="36"/>
      <c r="L91" s="36"/>
      <c r="M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15.2" customHeight="1">
      <c r="A92" s="34"/>
      <c r="B92" s="35"/>
      <c r="C92" s="29" t="s">
        <v>27</v>
      </c>
      <c r="D92" s="36"/>
      <c r="E92" s="36"/>
      <c r="F92" s="27" t="str">
        <f>IF(E18="","",E18)</f>
        <v>Vyplň údaj</v>
      </c>
      <c r="G92" s="36"/>
      <c r="H92" s="36"/>
      <c r="I92" s="29" t="s">
        <v>30</v>
      </c>
      <c r="J92" s="32" t="str">
        <f>E24</f>
        <v xml:space="preserve"> </v>
      </c>
      <c r="K92" s="36"/>
      <c r="L92" s="36"/>
      <c r="M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35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36"/>
      <c r="M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9.25" customHeight="1">
      <c r="A94" s="34"/>
      <c r="B94" s="35"/>
      <c r="C94" s="144" t="s">
        <v>127</v>
      </c>
      <c r="D94" s="145"/>
      <c r="E94" s="145"/>
      <c r="F94" s="145"/>
      <c r="G94" s="145"/>
      <c r="H94" s="145"/>
      <c r="I94" s="146" t="s">
        <v>128</v>
      </c>
      <c r="J94" s="146" t="s">
        <v>129</v>
      </c>
      <c r="K94" s="146" t="s">
        <v>130</v>
      </c>
      <c r="L94" s="145"/>
      <c r="M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36"/>
      <c r="M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47" s="2" customFormat="1" ht="22.9" customHeight="1">
      <c r="A96" s="34"/>
      <c r="B96" s="35"/>
      <c r="C96" s="147" t="s">
        <v>131</v>
      </c>
      <c r="D96" s="36"/>
      <c r="E96" s="36"/>
      <c r="F96" s="36"/>
      <c r="G96" s="36"/>
      <c r="H96" s="36"/>
      <c r="I96" s="84">
        <f t="shared" ref="I96:J98" si="0">Q124</f>
        <v>126775</v>
      </c>
      <c r="J96" s="84">
        <f t="shared" si="0"/>
        <v>0</v>
      </c>
      <c r="K96" s="84">
        <f>K124</f>
        <v>126775</v>
      </c>
      <c r="L96" s="36"/>
      <c r="M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7" t="s">
        <v>132</v>
      </c>
    </row>
    <row r="97" spans="1:31" s="9" customFormat="1" ht="24.95" customHeight="1">
      <c r="B97" s="148"/>
      <c r="C97" s="149"/>
      <c r="D97" s="150" t="s">
        <v>133</v>
      </c>
      <c r="E97" s="151"/>
      <c r="F97" s="151"/>
      <c r="G97" s="151"/>
      <c r="H97" s="151"/>
      <c r="I97" s="152">
        <f t="shared" si="0"/>
        <v>0</v>
      </c>
      <c r="J97" s="152">
        <f t="shared" si="0"/>
        <v>0</v>
      </c>
      <c r="K97" s="152">
        <f>K125</f>
        <v>0</v>
      </c>
      <c r="L97" s="149"/>
      <c r="M97" s="153"/>
    </row>
    <row r="98" spans="1:31" s="10" customFormat="1" ht="19.899999999999999" customHeight="1">
      <c r="B98" s="154"/>
      <c r="C98" s="155"/>
      <c r="D98" s="156" t="s">
        <v>134</v>
      </c>
      <c r="E98" s="157"/>
      <c r="F98" s="157"/>
      <c r="G98" s="157"/>
      <c r="H98" s="157"/>
      <c r="I98" s="158">
        <f t="shared" si="0"/>
        <v>0</v>
      </c>
      <c r="J98" s="158">
        <f t="shared" si="0"/>
        <v>0</v>
      </c>
      <c r="K98" s="158">
        <f>K126</f>
        <v>0</v>
      </c>
      <c r="L98" s="155"/>
      <c r="M98" s="159"/>
    </row>
    <row r="99" spans="1:31" s="10" customFormat="1" ht="19.899999999999999" customHeight="1">
      <c r="B99" s="154"/>
      <c r="C99" s="155"/>
      <c r="D99" s="156" t="s">
        <v>135</v>
      </c>
      <c r="E99" s="157"/>
      <c r="F99" s="157"/>
      <c r="G99" s="157"/>
      <c r="H99" s="157"/>
      <c r="I99" s="158">
        <f>Q194</f>
        <v>0</v>
      </c>
      <c r="J99" s="158">
        <f>R194</f>
        <v>0</v>
      </c>
      <c r="K99" s="158">
        <f>K194</f>
        <v>0</v>
      </c>
      <c r="L99" s="155"/>
      <c r="M99" s="159"/>
    </row>
    <row r="100" spans="1:31" s="10" customFormat="1" ht="19.899999999999999" customHeight="1">
      <c r="B100" s="154"/>
      <c r="C100" s="155"/>
      <c r="D100" s="156" t="s">
        <v>136</v>
      </c>
      <c r="E100" s="157"/>
      <c r="F100" s="157"/>
      <c r="G100" s="157"/>
      <c r="H100" s="157"/>
      <c r="I100" s="158">
        <f>Q210</f>
        <v>0</v>
      </c>
      <c r="J100" s="158">
        <f>R210</f>
        <v>0</v>
      </c>
      <c r="K100" s="158">
        <f>K210</f>
        <v>0</v>
      </c>
      <c r="L100" s="155"/>
      <c r="M100" s="159"/>
    </row>
    <row r="101" spans="1:31" s="9" customFormat="1" ht="24.95" customHeight="1">
      <c r="B101" s="148"/>
      <c r="C101" s="149"/>
      <c r="D101" s="150" t="s">
        <v>137</v>
      </c>
      <c r="E101" s="151"/>
      <c r="F101" s="151"/>
      <c r="G101" s="151"/>
      <c r="H101" s="151"/>
      <c r="I101" s="152">
        <f>Q217</f>
        <v>126775</v>
      </c>
      <c r="J101" s="152">
        <f>R217</f>
        <v>0</v>
      </c>
      <c r="K101" s="152">
        <f>K217</f>
        <v>126775</v>
      </c>
      <c r="L101" s="149"/>
      <c r="M101" s="153"/>
    </row>
    <row r="102" spans="1:31" s="10" customFormat="1" ht="19.899999999999999" customHeight="1">
      <c r="B102" s="154"/>
      <c r="C102" s="155"/>
      <c r="D102" s="156" t="s">
        <v>138</v>
      </c>
      <c r="E102" s="157"/>
      <c r="F102" s="157"/>
      <c r="G102" s="157"/>
      <c r="H102" s="157"/>
      <c r="I102" s="158">
        <f>Q218</f>
        <v>126775</v>
      </c>
      <c r="J102" s="158">
        <f>R218</f>
        <v>0</v>
      </c>
      <c r="K102" s="158">
        <f>K218</f>
        <v>126775</v>
      </c>
      <c r="L102" s="155"/>
      <c r="M102" s="159"/>
    </row>
    <row r="103" spans="1:31" s="10" customFormat="1" ht="19.899999999999999" customHeight="1">
      <c r="B103" s="154"/>
      <c r="C103" s="155"/>
      <c r="D103" s="156" t="s">
        <v>139</v>
      </c>
      <c r="E103" s="157"/>
      <c r="F103" s="157"/>
      <c r="G103" s="157"/>
      <c r="H103" s="157"/>
      <c r="I103" s="158">
        <f>Q225</f>
        <v>0</v>
      </c>
      <c r="J103" s="158">
        <f>R225</f>
        <v>0</v>
      </c>
      <c r="K103" s="158">
        <f>K225</f>
        <v>0</v>
      </c>
      <c r="L103" s="155"/>
      <c r="M103" s="159"/>
    </row>
    <row r="104" spans="1:31" s="9" customFormat="1" ht="24.95" customHeight="1">
      <c r="B104" s="148"/>
      <c r="C104" s="149"/>
      <c r="D104" s="150" t="s">
        <v>140</v>
      </c>
      <c r="E104" s="151"/>
      <c r="F104" s="151"/>
      <c r="G104" s="151"/>
      <c r="H104" s="151"/>
      <c r="I104" s="152">
        <f>Q257</f>
        <v>0</v>
      </c>
      <c r="J104" s="152">
        <f>R257</f>
        <v>0</v>
      </c>
      <c r="K104" s="152">
        <f>K257</f>
        <v>0</v>
      </c>
      <c r="L104" s="149"/>
      <c r="M104" s="153"/>
    </row>
    <row r="105" spans="1:31" s="2" customFormat="1" ht="21.75" customHeight="1">
      <c r="A105" s="34"/>
      <c r="B105" s="35"/>
      <c r="C105" s="36"/>
      <c r="D105" s="36"/>
      <c r="E105" s="36"/>
      <c r="F105" s="36"/>
      <c r="G105" s="36"/>
      <c r="H105" s="36"/>
      <c r="I105" s="36"/>
      <c r="J105" s="36"/>
      <c r="K105" s="36"/>
      <c r="L105" s="36"/>
      <c r="M105" s="51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pans="1:31" s="2" customFormat="1" ht="6.95" customHeight="1">
      <c r="A106" s="34"/>
      <c r="B106" s="54"/>
      <c r="C106" s="55"/>
      <c r="D106" s="55"/>
      <c r="E106" s="55"/>
      <c r="F106" s="55"/>
      <c r="G106" s="55"/>
      <c r="H106" s="55"/>
      <c r="I106" s="55"/>
      <c r="J106" s="55"/>
      <c r="K106" s="55"/>
      <c r="L106" s="55"/>
      <c r="M106" s="51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10" spans="1:31" s="2" customFormat="1" ht="6.95" customHeight="1">
      <c r="A110" s="34"/>
      <c r="B110" s="56"/>
      <c r="C110" s="57"/>
      <c r="D110" s="57"/>
      <c r="E110" s="57"/>
      <c r="F110" s="57"/>
      <c r="G110" s="57"/>
      <c r="H110" s="57"/>
      <c r="I110" s="57"/>
      <c r="J110" s="57"/>
      <c r="K110" s="57"/>
      <c r="L110" s="57"/>
      <c r="M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31" s="2" customFormat="1" ht="24.95" customHeight="1">
      <c r="A111" s="34"/>
      <c r="B111" s="35"/>
      <c r="C111" s="23" t="s">
        <v>141</v>
      </c>
      <c r="D111" s="36"/>
      <c r="E111" s="36"/>
      <c r="F111" s="36"/>
      <c r="G111" s="36"/>
      <c r="H111" s="36"/>
      <c r="I111" s="36"/>
      <c r="J111" s="36"/>
      <c r="K111" s="36"/>
      <c r="L111" s="36"/>
      <c r="M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31" s="2" customFormat="1" ht="6.95" customHeight="1">
      <c r="A112" s="34"/>
      <c r="B112" s="35"/>
      <c r="C112" s="36"/>
      <c r="D112" s="36"/>
      <c r="E112" s="36"/>
      <c r="F112" s="36"/>
      <c r="G112" s="36"/>
      <c r="H112" s="36"/>
      <c r="I112" s="36"/>
      <c r="J112" s="36"/>
      <c r="K112" s="36"/>
      <c r="L112" s="36"/>
      <c r="M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5" s="2" customFormat="1" ht="12" customHeight="1">
      <c r="A113" s="34"/>
      <c r="B113" s="35"/>
      <c r="C113" s="29" t="s">
        <v>17</v>
      </c>
      <c r="D113" s="36"/>
      <c r="E113" s="36"/>
      <c r="F113" s="36"/>
      <c r="G113" s="36"/>
      <c r="H113" s="36"/>
      <c r="I113" s="36"/>
      <c r="J113" s="36"/>
      <c r="K113" s="36"/>
      <c r="L113" s="36"/>
      <c r="M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5" s="2" customFormat="1" ht="16.5" customHeight="1">
      <c r="A114" s="34"/>
      <c r="B114" s="35"/>
      <c r="C114" s="36"/>
      <c r="D114" s="36"/>
      <c r="E114" s="302" t="str">
        <f>E7</f>
        <v>Oprava nástupišť v obvodu ST Zlín</v>
      </c>
      <c r="F114" s="303"/>
      <c r="G114" s="303"/>
      <c r="H114" s="303"/>
      <c r="I114" s="36"/>
      <c r="J114" s="36"/>
      <c r="K114" s="36"/>
      <c r="L114" s="36"/>
      <c r="M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5" s="2" customFormat="1" ht="12" customHeight="1">
      <c r="A115" s="34"/>
      <c r="B115" s="35"/>
      <c r="C115" s="29" t="s">
        <v>122</v>
      </c>
      <c r="D115" s="36"/>
      <c r="E115" s="36"/>
      <c r="F115" s="36"/>
      <c r="G115" s="36"/>
      <c r="H115" s="36"/>
      <c r="I115" s="36"/>
      <c r="J115" s="36"/>
      <c r="K115" s="36"/>
      <c r="L115" s="36"/>
      <c r="M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5" s="2" customFormat="1" ht="16.5" customHeight="1">
      <c r="A116" s="34"/>
      <c r="B116" s="35"/>
      <c r="C116" s="36"/>
      <c r="D116" s="36"/>
      <c r="E116" s="296" t="str">
        <f>E9</f>
        <v>SO 01.1 - zast. Vésky - kolej</v>
      </c>
      <c r="F116" s="301"/>
      <c r="G116" s="301"/>
      <c r="H116" s="301"/>
      <c r="I116" s="36"/>
      <c r="J116" s="36"/>
      <c r="K116" s="36"/>
      <c r="L116" s="36"/>
      <c r="M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5" s="2" customFormat="1" ht="6.95" customHeight="1">
      <c r="A117" s="34"/>
      <c r="B117" s="35"/>
      <c r="C117" s="36"/>
      <c r="D117" s="36"/>
      <c r="E117" s="36"/>
      <c r="F117" s="36"/>
      <c r="G117" s="36"/>
      <c r="H117" s="36"/>
      <c r="I117" s="36"/>
      <c r="J117" s="36"/>
      <c r="K117" s="36"/>
      <c r="L117" s="36"/>
      <c r="M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5" s="2" customFormat="1" ht="12" customHeight="1">
      <c r="A118" s="34"/>
      <c r="B118" s="35"/>
      <c r="C118" s="29" t="s">
        <v>21</v>
      </c>
      <c r="D118" s="36"/>
      <c r="E118" s="36"/>
      <c r="F118" s="27" t="str">
        <f>F12</f>
        <v xml:space="preserve"> </v>
      </c>
      <c r="G118" s="36"/>
      <c r="H118" s="36"/>
      <c r="I118" s="29" t="s">
        <v>23</v>
      </c>
      <c r="J118" s="66">
        <f>IF(J12="","",J12)</f>
        <v>0</v>
      </c>
      <c r="K118" s="36"/>
      <c r="L118" s="36"/>
      <c r="M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65" s="2" customFormat="1" ht="6.95" customHeight="1">
      <c r="A119" s="34"/>
      <c r="B119" s="35"/>
      <c r="C119" s="36"/>
      <c r="D119" s="36"/>
      <c r="E119" s="36"/>
      <c r="F119" s="36"/>
      <c r="G119" s="36"/>
      <c r="H119" s="36"/>
      <c r="I119" s="36"/>
      <c r="J119" s="36"/>
      <c r="K119" s="36"/>
      <c r="L119" s="36"/>
      <c r="M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65" s="2" customFormat="1" ht="15.2" customHeight="1">
      <c r="A120" s="34"/>
      <c r="B120" s="35"/>
      <c r="C120" s="29" t="s">
        <v>24</v>
      </c>
      <c r="D120" s="36"/>
      <c r="E120" s="36"/>
      <c r="F120" s="27" t="str">
        <f>E15</f>
        <v xml:space="preserve"> </v>
      </c>
      <c r="G120" s="36"/>
      <c r="H120" s="36"/>
      <c r="I120" s="29" t="s">
        <v>29</v>
      </c>
      <c r="J120" s="32" t="str">
        <f>E21</f>
        <v xml:space="preserve"> </v>
      </c>
      <c r="K120" s="36"/>
      <c r="L120" s="36"/>
      <c r="M120" s="51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pans="1:65" s="2" customFormat="1" ht="15.2" customHeight="1">
      <c r="A121" s="34"/>
      <c r="B121" s="35"/>
      <c r="C121" s="29" t="s">
        <v>27</v>
      </c>
      <c r="D121" s="36"/>
      <c r="E121" s="36"/>
      <c r="F121" s="27" t="str">
        <f>IF(E18="","",E18)</f>
        <v>Vyplň údaj</v>
      </c>
      <c r="G121" s="36"/>
      <c r="H121" s="36"/>
      <c r="I121" s="29" t="s">
        <v>30</v>
      </c>
      <c r="J121" s="32" t="str">
        <f>E24</f>
        <v xml:space="preserve"> </v>
      </c>
      <c r="K121" s="36"/>
      <c r="L121" s="36"/>
      <c r="M121" s="51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pans="1:65" s="2" customFormat="1" ht="10.35" customHeight="1">
      <c r="A122" s="34"/>
      <c r="B122" s="35"/>
      <c r="C122" s="36"/>
      <c r="D122" s="36"/>
      <c r="E122" s="36"/>
      <c r="F122" s="36"/>
      <c r="G122" s="36"/>
      <c r="H122" s="36"/>
      <c r="I122" s="36"/>
      <c r="J122" s="36"/>
      <c r="K122" s="36"/>
      <c r="L122" s="36"/>
      <c r="M122" s="51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pans="1:65" s="11" customFormat="1" ht="29.25" customHeight="1">
      <c r="A123" s="160"/>
      <c r="B123" s="161"/>
      <c r="C123" s="162" t="s">
        <v>142</v>
      </c>
      <c r="D123" s="163" t="s">
        <v>57</v>
      </c>
      <c r="E123" s="163" t="s">
        <v>53</v>
      </c>
      <c r="F123" s="163" t="s">
        <v>54</v>
      </c>
      <c r="G123" s="163" t="s">
        <v>143</v>
      </c>
      <c r="H123" s="163" t="s">
        <v>144</v>
      </c>
      <c r="I123" s="163" t="s">
        <v>145</v>
      </c>
      <c r="J123" s="163" t="s">
        <v>146</v>
      </c>
      <c r="K123" s="163" t="s">
        <v>130</v>
      </c>
      <c r="L123" s="164" t="s">
        <v>147</v>
      </c>
      <c r="M123" s="165"/>
      <c r="N123" s="75" t="s">
        <v>1</v>
      </c>
      <c r="O123" s="76" t="s">
        <v>36</v>
      </c>
      <c r="P123" s="76" t="s">
        <v>148</v>
      </c>
      <c r="Q123" s="76" t="s">
        <v>149</v>
      </c>
      <c r="R123" s="76" t="s">
        <v>150</v>
      </c>
      <c r="S123" s="76" t="s">
        <v>151</v>
      </c>
      <c r="T123" s="76" t="s">
        <v>152</v>
      </c>
      <c r="U123" s="76" t="s">
        <v>153</v>
      </c>
      <c r="V123" s="76" t="s">
        <v>154</v>
      </c>
      <c r="W123" s="76" t="s">
        <v>155</v>
      </c>
      <c r="X123" s="77" t="s">
        <v>156</v>
      </c>
      <c r="Y123" s="160"/>
      <c r="Z123" s="160"/>
      <c r="AA123" s="160"/>
      <c r="AB123" s="160"/>
      <c r="AC123" s="160"/>
      <c r="AD123" s="160"/>
      <c r="AE123" s="160"/>
    </row>
    <row r="124" spans="1:65" s="2" customFormat="1" ht="22.9" customHeight="1">
      <c r="A124" s="34"/>
      <c r="B124" s="35"/>
      <c r="C124" s="82" t="s">
        <v>157</v>
      </c>
      <c r="D124" s="36"/>
      <c r="E124" s="36"/>
      <c r="F124" s="36"/>
      <c r="G124" s="36"/>
      <c r="H124" s="36"/>
      <c r="I124" s="36"/>
      <c r="J124" s="36"/>
      <c r="K124" s="166">
        <f>BK124</f>
        <v>126775</v>
      </c>
      <c r="L124" s="36"/>
      <c r="M124" s="39"/>
      <c r="N124" s="78"/>
      <c r="O124" s="167"/>
      <c r="P124" s="79"/>
      <c r="Q124" s="168">
        <f>Q125+Q217+Q257</f>
        <v>126775</v>
      </c>
      <c r="R124" s="168">
        <f>R125+R217+R257</f>
        <v>0</v>
      </c>
      <c r="S124" s="79"/>
      <c r="T124" s="169">
        <f>T125+T217+T257</f>
        <v>0</v>
      </c>
      <c r="U124" s="79"/>
      <c r="V124" s="169">
        <f>V125+V217+V257</f>
        <v>684.66850000000011</v>
      </c>
      <c r="W124" s="79"/>
      <c r="X124" s="170">
        <f>X125+X217+X257</f>
        <v>0</v>
      </c>
      <c r="Y124" s="34"/>
      <c r="Z124" s="34"/>
      <c r="AA124" s="34"/>
      <c r="AB124" s="34"/>
      <c r="AC124" s="34"/>
      <c r="AD124" s="34"/>
      <c r="AE124" s="34"/>
      <c r="AT124" s="17" t="s">
        <v>73</v>
      </c>
      <c r="AU124" s="17" t="s">
        <v>132</v>
      </c>
      <c r="BK124" s="171">
        <f>BK125+BK217+BK257</f>
        <v>126775</v>
      </c>
    </row>
    <row r="125" spans="1:65" s="12" customFormat="1" ht="25.9" customHeight="1">
      <c r="B125" s="172"/>
      <c r="C125" s="173"/>
      <c r="D125" s="174" t="s">
        <v>73</v>
      </c>
      <c r="E125" s="175" t="s">
        <v>158</v>
      </c>
      <c r="F125" s="175" t="s">
        <v>159</v>
      </c>
      <c r="G125" s="173"/>
      <c r="H125" s="173"/>
      <c r="I125" s="176"/>
      <c r="J125" s="176"/>
      <c r="K125" s="177">
        <f>BK125</f>
        <v>0</v>
      </c>
      <c r="L125" s="173"/>
      <c r="M125" s="178"/>
      <c r="N125" s="179"/>
      <c r="O125" s="180"/>
      <c r="P125" s="180"/>
      <c r="Q125" s="181">
        <f>Q126+Q194+Q210</f>
        <v>0</v>
      </c>
      <c r="R125" s="181">
        <f>R126+R194+R210</f>
        <v>0</v>
      </c>
      <c r="S125" s="180"/>
      <c r="T125" s="182">
        <f>T126+T194+T210</f>
        <v>0</v>
      </c>
      <c r="U125" s="180"/>
      <c r="V125" s="182">
        <f>V126+V194+V210</f>
        <v>0</v>
      </c>
      <c r="W125" s="180"/>
      <c r="X125" s="183">
        <f>X126+X194+X210</f>
        <v>0</v>
      </c>
      <c r="AR125" s="184" t="s">
        <v>82</v>
      </c>
      <c r="AT125" s="185" t="s">
        <v>73</v>
      </c>
      <c r="AU125" s="185" t="s">
        <v>74</v>
      </c>
      <c r="AY125" s="184" t="s">
        <v>160</v>
      </c>
      <c r="BK125" s="186">
        <f>BK126+BK194+BK210</f>
        <v>0</v>
      </c>
    </row>
    <row r="126" spans="1:65" s="12" customFormat="1" ht="22.9" customHeight="1">
      <c r="B126" s="172"/>
      <c r="C126" s="173"/>
      <c r="D126" s="174" t="s">
        <v>73</v>
      </c>
      <c r="E126" s="187" t="s">
        <v>161</v>
      </c>
      <c r="F126" s="187" t="s">
        <v>162</v>
      </c>
      <c r="G126" s="173"/>
      <c r="H126" s="173"/>
      <c r="I126" s="176"/>
      <c r="J126" s="176"/>
      <c r="K126" s="188">
        <f>BK126</f>
        <v>0</v>
      </c>
      <c r="L126" s="173"/>
      <c r="M126" s="178"/>
      <c r="N126" s="179"/>
      <c r="O126" s="180"/>
      <c r="P126" s="180"/>
      <c r="Q126" s="181">
        <f>SUM(Q127:Q193)</f>
        <v>0</v>
      </c>
      <c r="R126" s="181">
        <f>SUM(R127:R193)</f>
        <v>0</v>
      </c>
      <c r="S126" s="180"/>
      <c r="T126" s="182">
        <f>SUM(T127:T193)</f>
        <v>0</v>
      </c>
      <c r="U126" s="180"/>
      <c r="V126" s="182">
        <f>SUM(V127:V193)</f>
        <v>0</v>
      </c>
      <c r="W126" s="180"/>
      <c r="X126" s="183">
        <f>SUM(X127:X193)</f>
        <v>0</v>
      </c>
      <c r="AR126" s="184" t="s">
        <v>82</v>
      </c>
      <c r="AT126" s="185" t="s">
        <v>73</v>
      </c>
      <c r="AU126" s="185" t="s">
        <v>82</v>
      </c>
      <c r="AY126" s="184" t="s">
        <v>160</v>
      </c>
      <c r="BK126" s="186">
        <f>SUM(BK127:BK193)</f>
        <v>0</v>
      </c>
    </row>
    <row r="127" spans="1:65" s="2" customFormat="1" ht="36">
      <c r="A127" s="34"/>
      <c r="B127" s="35"/>
      <c r="C127" s="189" t="s">
        <v>82</v>
      </c>
      <c r="D127" s="189" t="s">
        <v>163</v>
      </c>
      <c r="E127" s="190" t="s">
        <v>164</v>
      </c>
      <c r="F127" s="191" t="s">
        <v>165</v>
      </c>
      <c r="G127" s="192" t="s">
        <v>166</v>
      </c>
      <c r="H127" s="193">
        <v>0.17499999999999999</v>
      </c>
      <c r="I127" s="194"/>
      <c r="J127" s="194"/>
      <c r="K127" s="195">
        <f>ROUND(P127*H127,2)</f>
        <v>0</v>
      </c>
      <c r="L127" s="191" t="s">
        <v>167</v>
      </c>
      <c r="M127" s="39"/>
      <c r="N127" s="196" t="s">
        <v>1</v>
      </c>
      <c r="O127" s="197" t="s">
        <v>37</v>
      </c>
      <c r="P127" s="198">
        <f>I127+J127</f>
        <v>0</v>
      </c>
      <c r="Q127" s="198">
        <f>ROUND(I127*H127,2)</f>
        <v>0</v>
      </c>
      <c r="R127" s="198">
        <f>ROUND(J127*H127,2)</f>
        <v>0</v>
      </c>
      <c r="S127" s="71"/>
      <c r="T127" s="199">
        <f>S127*H127</f>
        <v>0</v>
      </c>
      <c r="U127" s="199">
        <v>0</v>
      </c>
      <c r="V127" s="199">
        <f>U127*H127</f>
        <v>0</v>
      </c>
      <c r="W127" s="199">
        <v>0</v>
      </c>
      <c r="X127" s="200">
        <f>W127*H127</f>
        <v>0</v>
      </c>
      <c r="Y127" s="34"/>
      <c r="Z127" s="34"/>
      <c r="AA127" s="34"/>
      <c r="AB127" s="34"/>
      <c r="AC127" s="34"/>
      <c r="AD127" s="34"/>
      <c r="AE127" s="34"/>
      <c r="AR127" s="201" t="s">
        <v>168</v>
      </c>
      <c r="AT127" s="201" t="s">
        <v>163</v>
      </c>
      <c r="AU127" s="201" t="s">
        <v>84</v>
      </c>
      <c r="AY127" s="17" t="s">
        <v>160</v>
      </c>
      <c r="BE127" s="202">
        <f>IF(O127="základní",K127,0)</f>
        <v>0</v>
      </c>
      <c r="BF127" s="202">
        <f>IF(O127="snížená",K127,0)</f>
        <v>0</v>
      </c>
      <c r="BG127" s="202">
        <f>IF(O127="zákl. přenesená",K127,0)</f>
        <v>0</v>
      </c>
      <c r="BH127" s="202">
        <f>IF(O127="sníž. přenesená",K127,0)</f>
        <v>0</v>
      </c>
      <c r="BI127" s="202">
        <f>IF(O127="nulová",K127,0)</f>
        <v>0</v>
      </c>
      <c r="BJ127" s="17" t="s">
        <v>82</v>
      </c>
      <c r="BK127" s="202">
        <f>ROUND(P127*H127,2)</f>
        <v>0</v>
      </c>
      <c r="BL127" s="17" t="s">
        <v>168</v>
      </c>
      <c r="BM127" s="201" t="s">
        <v>169</v>
      </c>
    </row>
    <row r="128" spans="1:65" s="2" customFormat="1" ht="58.5">
      <c r="A128" s="34"/>
      <c r="B128" s="35"/>
      <c r="C128" s="36"/>
      <c r="D128" s="203" t="s">
        <v>170</v>
      </c>
      <c r="E128" s="36"/>
      <c r="F128" s="204" t="s">
        <v>171</v>
      </c>
      <c r="G128" s="36"/>
      <c r="H128" s="36"/>
      <c r="I128" s="205"/>
      <c r="J128" s="205"/>
      <c r="K128" s="36"/>
      <c r="L128" s="36"/>
      <c r="M128" s="39"/>
      <c r="N128" s="206"/>
      <c r="O128" s="207"/>
      <c r="P128" s="71"/>
      <c r="Q128" s="71"/>
      <c r="R128" s="71"/>
      <c r="S128" s="71"/>
      <c r="T128" s="71"/>
      <c r="U128" s="71"/>
      <c r="V128" s="71"/>
      <c r="W128" s="71"/>
      <c r="X128" s="72"/>
      <c r="Y128" s="34"/>
      <c r="Z128" s="34"/>
      <c r="AA128" s="34"/>
      <c r="AB128" s="34"/>
      <c r="AC128" s="34"/>
      <c r="AD128" s="34"/>
      <c r="AE128" s="34"/>
      <c r="AT128" s="17" t="s">
        <v>170</v>
      </c>
      <c r="AU128" s="17" t="s">
        <v>84</v>
      </c>
    </row>
    <row r="129" spans="1:65" s="2" customFormat="1" ht="39">
      <c r="A129" s="34"/>
      <c r="B129" s="35"/>
      <c r="C129" s="36"/>
      <c r="D129" s="203" t="s">
        <v>172</v>
      </c>
      <c r="E129" s="36"/>
      <c r="F129" s="208" t="s">
        <v>173</v>
      </c>
      <c r="G129" s="36"/>
      <c r="H129" s="36"/>
      <c r="I129" s="205"/>
      <c r="J129" s="205"/>
      <c r="K129" s="36"/>
      <c r="L129" s="36"/>
      <c r="M129" s="39"/>
      <c r="N129" s="206"/>
      <c r="O129" s="207"/>
      <c r="P129" s="71"/>
      <c r="Q129" s="71"/>
      <c r="R129" s="71"/>
      <c r="S129" s="71"/>
      <c r="T129" s="71"/>
      <c r="U129" s="71"/>
      <c r="V129" s="71"/>
      <c r="W129" s="71"/>
      <c r="X129" s="72"/>
      <c r="Y129" s="34"/>
      <c r="Z129" s="34"/>
      <c r="AA129" s="34"/>
      <c r="AB129" s="34"/>
      <c r="AC129" s="34"/>
      <c r="AD129" s="34"/>
      <c r="AE129" s="34"/>
      <c r="AT129" s="17" t="s">
        <v>172</v>
      </c>
      <c r="AU129" s="17" t="s">
        <v>84</v>
      </c>
    </row>
    <row r="130" spans="1:65" s="2" customFormat="1" ht="24.2" customHeight="1">
      <c r="A130" s="34"/>
      <c r="B130" s="35"/>
      <c r="C130" s="189" t="s">
        <v>84</v>
      </c>
      <c r="D130" s="189" t="s">
        <v>163</v>
      </c>
      <c r="E130" s="190" t="s">
        <v>174</v>
      </c>
      <c r="F130" s="191" t="s">
        <v>175</v>
      </c>
      <c r="G130" s="192" t="s">
        <v>176</v>
      </c>
      <c r="H130" s="193">
        <v>28</v>
      </c>
      <c r="I130" s="194"/>
      <c r="J130" s="194"/>
      <c r="K130" s="195">
        <f>ROUND(P130*H130,2)</f>
        <v>0</v>
      </c>
      <c r="L130" s="191" t="s">
        <v>167</v>
      </c>
      <c r="M130" s="39"/>
      <c r="N130" s="196" t="s">
        <v>1</v>
      </c>
      <c r="O130" s="197" t="s">
        <v>37</v>
      </c>
      <c r="P130" s="198">
        <f>I130+J130</f>
        <v>0</v>
      </c>
      <c r="Q130" s="198">
        <f>ROUND(I130*H130,2)</f>
        <v>0</v>
      </c>
      <c r="R130" s="198">
        <f>ROUND(J130*H130,2)</f>
        <v>0</v>
      </c>
      <c r="S130" s="71"/>
      <c r="T130" s="199">
        <f>S130*H130</f>
        <v>0</v>
      </c>
      <c r="U130" s="199">
        <v>0</v>
      </c>
      <c r="V130" s="199">
        <f>U130*H130</f>
        <v>0</v>
      </c>
      <c r="W130" s="199">
        <v>0</v>
      </c>
      <c r="X130" s="200">
        <f>W130*H130</f>
        <v>0</v>
      </c>
      <c r="Y130" s="34"/>
      <c r="Z130" s="34"/>
      <c r="AA130" s="34"/>
      <c r="AB130" s="34"/>
      <c r="AC130" s="34"/>
      <c r="AD130" s="34"/>
      <c r="AE130" s="34"/>
      <c r="AR130" s="201" t="s">
        <v>168</v>
      </c>
      <c r="AT130" s="201" t="s">
        <v>163</v>
      </c>
      <c r="AU130" s="201" t="s">
        <v>84</v>
      </c>
      <c r="AY130" s="17" t="s">
        <v>160</v>
      </c>
      <c r="BE130" s="202">
        <f>IF(O130="základní",K130,0)</f>
        <v>0</v>
      </c>
      <c r="BF130" s="202">
        <f>IF(O130="snížená",K130,0)</f>
        <v>0</v>
      </c>
      <c r="BG130" s="202">
        <f>IF(O130="zákl. přenesená",K130,0)</f>
        <v>0</v>
      </c>
      <c r="BH130" s="202">
        <f>IF(O130="sníž. přenesená",K130,0)</f>
        <v>0</v>
      </c>
      <c r="BI130" s="202">
        <f>IF(O130="nulová",K130,0)</f>
        <v>0</v>
      </c>
      <c r="BJ130" s="17" t="s">
        <v>82</v>
      </c>
      <c r="BK130" s="202">
        <f>ROUND(P130*H130,2)</f>
        <v>0</v>
      </c>
      <c r="BL130" s="17" t="s">
        <v>168</v>
      </c>
      <c r="BM130" s="201" t="s">
        <v>177</v>
      </c>
    </row>
    <row r="131" spans="1:65" s="2" customFormat="1" ht="29.25">
      <c r="A131" s="34"/>
      <c r="B131" s="35"/>
      <c r="C131" s="36"/>
      <c r="D131" s="203" t="s">
        <v>170</v>
      </c>
      <c r="E131" s="36"/>
      <c r="F131" s="204" t="s">
        <v>178</v>
      </c>
      <c r="G131" s="36"/>
      <c r="H131" s="36"/>
      <c r="I131" s="205"/>
      <c r="J131" s="205"/>
      <c r="K131" s="36"/>
      <c r="L131" s="36"/>
      <c r="M131" s="39"/>
      <c r="N131" s="206"/>
      <c r="O131" s="207"/>
      <c r="P131" s="71"/>
      <c r="Q131" s="71"/>
      <c r="R131" s="71"/>
      <c r="S131" s="71"/>
      <c r="T131" s="71"/>
      <c r="U131" s="71"/>
      <c r="V131" s="71"/>
      <c r="W131" s="71"/>
      <c r="X131" s="72"/>
      <c r="Y131" s="34"/>
      <c r="Z131" s="34"/>
      <c r="AA131" s="34"/>
      <c r="AB131" s="34"/>
      <c r="AC131" s="34"/>
      <c r="AD131" s="34"/>
      <c r="AE131" s="34"/>
      <c r="AT131" s="17" t="s">
        <v>170</v>
      </c>
      <c r="AU131" s="17" t="s">
        <v>84</v>
      </c>
    </row>
    <row r="132" spans="1:65" s="2" customFormat="1" ht="29.25">
      <c r="A132" s="34"/>
      <c r="B132" s="35"/>
      <c r="C132" s="36"/>
      <c r="D132" s="203" t="s">
        <v>172</v>
      </c>
      <c r="E132" s="36"/>
      <c r="F132" s="208" t="s">
        <v>179</v>
      </c>
      <c r="G132" s="36"/>
      <c r="H132" s="36"/>
      <c r="I132" s="205"/>
      <c r="J132" s="205"/>
      <c r="K132" s="36"/>
      <c r="L132" s="36"/>
      <c r="M132" s="39"/>
      <c r="N132" s="206"/>
      <c r="O132" s="207"/>
      <c r="P132" s="71"/>
      <c r="Q132" s="71"/>
      <c r="R132" s="71"/>
      <c r="S132" s="71"/>
      <c r="T132" s="71"/>
      <c r="U132" s="71"/>
      <c r="V132" s="71"/>
      <c r="W132" s="71"/>
      <c r="X132" s="72"/>
      <c r="Y132" s="34"/>
      <c r="Z132" s="34"/>
      <c r="AA132" s="34"/>
      <c r="AB132" s="34"/>
      <c r="AC132" s="34"/>
      <c r="AD132" s="34"/>
      <c r="AE132" s="34"/>
      <c r="AT132" s="17" t="s">
        <v>172</v>
      </c>
      <c r="AU132" s="17" t="s">
        <v>84</v>
      </c>
    </row>
    <row r="133" spans="1:65" s="2" customFormat="1" ht="19.5">
      <c r="A133" s="34"/>
      <c r="B133" s="35"/>
      <c r="C133" s="36"/>
      <c r="D133" s="203" t="s">
        <v>180</v>
      </c>
      <c r="E133" s="36"/>
      <c r="F133" s="208" t="s">
        <v>181</v>
      </c>
      <c r="G133" s="36"/>
      <c r="H133" s="36"/>
      <c r="I133" s="205"/>
      <c r="J133" s="205"/>
      <c r="K133" s="36"/>
      <c r="L133" s="36"/>
      <c r="M133" s="39"/>
      <c r="N133" s="206"/>
      <c r="O133" s="207"/>
      <c r="P133" s="71"/>
      <c r="Q133" s="71"/>
      <c r="R133" s="71"/>
      <c r="S133" s="71"/>
      <c r="T133" s="71"/>
      <c r="U133" s="71"/>
      <c r="V133" s="71"/>
      <c r="W133" s="71"/>
      <c r="X133" s="72"/>
      <c r="Y133" s="34"/>
      <c r="Z133" s="34"/>
      <c r="AA133" s="34"/>
      <c r="AB133" s="34"/>
      <c r="AC133" s="34"/>
      <c r="AD133" s="34"/>
      <c r="AE133" s="34"/>
      <c r="AT133" s="17" t="s">
        <v>180</v>
      </c>
      <c r="AU133" s="17" t="s">
        <v>84</v>
      </c>
    </row>
    <row r="134" spans="1:65" s="2" customFormat="1" ht="24">
      <c r="A134" s="34"/>
      <c r="B134" s="35"/>
      <c r="C134" s="189" t="s">
        <v>182</v>
      </c>
      <c r="D134" s="189" t="s">
        <v>163</v>
      </c>
      <c r="E134" s="190" t="s">
        <v>183</v>
      </c>
      <c r="F134" s="191" t="s">
        <v>184</v>
      </c>
      <c r="G134" s="192" t="s">
        <v>185</v>
      </c>
      <c r="H134" s="193">
        <v>0.15</v>
      </c>
      <c r="I134" s="194"/>
      <c r="J134" s="194"/>
      <c r="K134" s="195">
        <f>ROUND(P134*H134,2)</f>
        <v>0</v>
      </c>
      <c r="L134" s="191" t="s">
        <v>167</v>
      </c>
      <c r="M134" s="39"/>
      <c r="N134" s="196" t="s">
        <v>1</v>
      </c>
      <c r="O134" s="197" t="s">
        <v>37</v>
      </c>
      <c r="P134" s="198">
        <f>I134+J134</f>
        <v>0</v>
      </c>
      <c r="Q134" s="198">
        <f>ROUND(I134*H134,2)</f>
        <v>0</v>
      </c>
      <c r="R134" s="198">
        <f>ROUND(J134*H134,2)</f>
        <v>0</v>
      </c>
      <c r="S134" s="71"/>
      <c r="T134" s="199">
        <f>S134*H134</f>
        <v>0</v>
      </c>
      <c r="U134" s="199">
        <v>0</v>
      </c>
      <c r="V134" s="199">
        <f>U134*H134</f>
        <v>0</v>
      </c>
      <c r="W134" s="199">
        <v>0</v>
      </c>
      <c r="X134" s="200">
        <f>W134*H134</f>
        <v>0</v>
      </c>
      <c r="Y134" s="34"/>
      <c r="Z134" s="34"/>
      <c r="AA134" s="34"/>
      <c r="AB134" s="34"/>
      <c r="AC134" s="34"/>
      <c r="AD134" s="34"/>
      <c r="AE134" s="34"/>
      <c r="AR134" s="201" t="s">
        <v>168</v>
      </c>
      <c r="AT134" s="201" t="s">
        <v>163</v>
      </c>
      <c r="AU134" s="201" t="s">
        <v>84</v>
      </c>
      <c r="AY134" s="17" t="s">
        <v>160</v>
      </c>
      <c r="BE134" s="202">
        <f>IF(O134="základní",K134,0)</f>
        <v>0</v>
      </c>
      <c r="BF134" s="202">
        <f>IF(O134="snížená",K134,0)</f>
        <v>0</v>
      </c>
      <c r="BG134" s="202">
        <f>IF(O134="zákl. přenesená",K134,0)</f>
        <v>0</v>
      </c>
      <c r="BH134" s="202">
        <f>IF(O134="sníž. přenesená",K134,0)</f>
        <v>0</v>
      </c>
      <c r="BI134" s="202">
        <f>IF(O134="nulová",K134,0)</f>
        <v>0</v>
      </c>
      <c r="BJ134" s="17" t="s">
        <v>82</v>
      </c>
      <c r="BK134" s="202">
        <f>ROUND(P134*H134,2)</f>
        <v>0</v>
      </c>
      <c r="BL134" s="17" t="s">
        <v>168</v>
      </c>
      <c r="BM134" s="201" t="s">
        <v>186</v>
      </c>
    </row>
    <row r="135" spans="1:65" s="2" customFormat="1" ht="58.5">
      <c r="A135" s="34"/>
      <c r="B135" s="35"/>
      <c r="C135" s="36"/>
      <c r="D135" s="203" t="s">
        <v>170</v>
      </c>
      <c r="E135" s="36"/>
      <c r="F135" s="204" t="s">
        <v>187</v>
      </c>
      <c r="G135" s="36"/>
      <c r="H135" s="36"/>
      <c r="I135" s="205"/>
      <c r="J135" s="205"/>
      <c r="K135" s="36"/>
      <c r="L135" s="36"/>
      <c r="M135" s="39"/>
      <c r="N135" s="206"/>
      <c r="O135" s="207"/>
      <c r="P135" s="71"/>
      <c r="Q135" s="71"/>
      <c r="R135" s="71"/>
      <c r="S135" s="71"/>
      <c r="T135" s="71"/>
      <c r="U135" s="71"/>
      <c r="V135" s="71"/>
      <c r="W135" s="71"/>
      <c r="X135" s="72"/>
      <c r="Y135" s="34"/>
      <c r="Z135" s="34"/>
      <c r="AA135" s="34"/>
      <c r="AB135" s="34"/>
      <c r="AC135" s="34"/>
      <c r="AD135" s="34"/>
      <c r="AE135" s="34"/>
      <c r="AT135" s="17" t="s">
        <v>170</v>
      </c>
      <c r="AU135" s="17" t="s">
        <v>84</v>
      </c>
    </row>
    <row r="136" spans="1:65" s="2" customFormat="1" ht="48.75">
      <c r="A136" s="34"/>
      <c r="B136" s="35"/>
      <c r="C136" s="36"/>
      <c r="D136" s="203" t="s">
        <v>172</v>
      </c>
      <c r="E136" s="36"/>
      <c r="F136" s="208" t="s">
        <v>188</v>
      </c>
      <c r="G136" s="36"/>
      <c r="H136" s="36"/>
      <c r="I136" s="205"/>
      <c r="J136" s="205"/>
      <c r="K136" s="36"/>
      <c r="L136" s="36"/>
      <c r="M136" s="39"/>
      <c r="N136" s="206"/>
      <c r="O136" s="207"/>
      <c r="P136" s="71"/>
      <c r="Q136" s="71"/>
      <c r="R136" s="71"/>
      <c r="S136" s="71"/>
      <c r="T136" s="71"/>
      <c r="U136" s="71"/>
      <c r="V136" s="71"/>
      <c r="W136" s="71"/>
      <c r="X136" s="72"/>
      <c r="Y136" s="34"/>
      <c r="Z136" s="34"/>
      <c r="AA136" s="34"/>
      <c r="AB136" s="34"/>
      <c r="AC136" s="34"/>
      <c r="AD136" s="34"/>
      <c r="AE136" s="34"/>
      <c r="AT136" s="17" t="s">
        <v>172</v>
      </c>
      <c r="AU136" s="17" t="s">
        <v>84</v>
      </c>
    </row>
    <row r="137" spans="1:65" s="2" customFormat="1" ht="24">
      <c r="A137" s="34"/>
      <c r="B137" s="35"/>
      <c r="C137" s="189" t="s">
        <v>168</v>
      </c>
      <c r="D137" s="189" t="s">
        <v>163</v>
      </c>
      <c r="E137" s="190" t="s">
        <v>189</v>
      </c>
      <c r="F137" s="191" t="s">
        <v>190</v>
      </c>
      <c r="G137" s="192" t="s">
        <v>191</v>
      </c>
      <c r="H137" s="193">
        <v>237.55</v>
      </c>
      <c r="I137" s="194"/>
      <c r="J137" s="194"/>
      <c r="K137" s="195">
        <f>ROUND(P137*H137,2)</f>
        <v>0</v>
      </c>
      <c r="L137" s="191" t="s">
        <v>167</v>
      </c>
      <c r="M137" s="39"/>
      <c r="N137" s="196" t="s">
        <v>1</v>
      </c>
      <c r="O137" s="197" t="s">
        <v>37</v>
      </c>
      <c r="P137" s="198">
        <f>I137+J137</f>
        <v>0</v>
      </c>
      <c r="Q137" s="198">
        <f>ROUND(I137*H137,2)</f>
        <v>0</v>
      </c>
      <c r="R137" s="198">
        <f>ROUND(J137*H137,2)</f>
        <v>0</v>
      </c>
      <c r="S137" s="71"/>
      <c r="T137" s="199">
        <f>S137*H137</f>
        <v>0</v>
      </c>
      <c r="U137" s="199">
        <v>0</v>
      </c>
      <c r="V137" s="199">
        <f>U137*H137</f>
        <v>0</v>
      </c>
      <c r="W137" s="199">
        <v>0</v>
      </c>
      <c r="X137" s="200">
        <f>W137*H137</f>
        <v>0</v>
      </c>
      <c r="Y137" s="34"/>
      <c r="Z137" s="34"/>
      <c r="AA137" s="34"/>
      <c r="AB137" s="34"/>
      <c r="AC137" s="34"/>
      <c r="AD137" s="34"/>
      <c r="AE137" s="34"/>
      <c r="AR137" s="201" t="s">
        <v>168</v>
      </c>
      <c r="AT137" s="201" t="s">
        <v>163</v>
      </c>
      <c r="AU137" s="201" t="s">
        <v>84</v>
      </c>
      <c r="AY137" s="17" t="s">
        <v>160</v>
      </c>
      <c r="BE137" s="202">
        <f>IF(O137="základní",K137,0)</f>
        <v>0</v>
      </c>
      <c r="BF137" s="202">
        <f>IF(O137="snížená",K137,0)</f>
        <v>0</v>
      </c>
      <c r="BG137" s="202">
        <f>IF(O137="zákl. přenesená",K137,0)</f>
        <v>0</v>
      </c>
      <c r="BH137" s="202">
        <f>IF(O137="sníž. přenesená",K137,0)</f>
        <v>0</v>
      </c>
      <c r="BI137" s="202">
        <f>IF(O137="nulová",K137,0)</f>
        <v>0</v>
      </c>
      <c r="BJ137" s="17" t="s">
        <v>82</v>
      </c>
      <c r="BK137" s="202">
        <f>ROUND(P137*H137,2)</f>
        <v>0</v>
      </c>
      <c r="BL137" s="17" t="s">
        <v>168</v>
      </c>
      <c r="BM137" s="201" t="s">
        <v>192</v>
      </c>
    </row>
    <row r="138" spans="1:65" s="2" customFormat="1" ht="48.75">
      <c r="A138" s="34"/>
      <c r="B138" s="35"/>
      <c r="C138" s="36"/>
      <c r="D138" s="203" t="s">
        <v>170</v>
      </c>
      <c r="E138" s="36"/>
      <c r="F138" s="204" t="s">
        <v>193</v>
      </c>
      <c r="G138" s="36"/>
      <c r="H138" s="36"/>
      <c r="I138" s="205"/>
      <c r="J138" s="205"/>
      <c r="K138" s="36"/>
      <c r="L138" s="36"/>
      <c r="M138" s="39"/>
      <c r="N138" s="206"/>
      <c r="O138" s="207"/>
      <c r="P138" s="71"/>
      <c r="Q138" s="71"/>
      <c r="R138" s="71"/>
      <c r="S138" s="71"/>
      <c r="T138" s="71"/>
      <c r="U138" s="71"/>
      <c r="V138" s="71"/>
      <c r="W138" s="71"/>
      <c r="X138" s="72"/>
      <c r="Y138" s="34"/>
      <c r="Z138" s="34"/>
      <c r="AA138" s="34"/>
      <c r="AB138" s="34"/>
      <c r="AC138" s="34"/>
      <c r="AD138" s="34"/>
      <c r="AE138" s="34"/>
      <c r="AT138" s="17" t="s">
        <v>170</v>
      </c>
      <c r="AU138" s="17" t="s">
        <v>84</v>
      </c>
    </row>
    <row r="139" spans="1:65" s="2" customFormat="1" ht="48.75">
      <c r="A139" s="34"/>
      <c r="B139" s="35"/>
      <c r="C139" s="36"/>
      <c r="D139" s="203" t="s">
        <v>172</v>
      </c>
      <c r="E139" s="36"/>
      <c r="F139" s="208" t="s">
        <v>194</v>
      </c>
      <c r="G139" s="36"/>
      <c r="H139" s="36"/>
      <c r="I139" s="205"/>
      <c r="J139" s="205"/>
      <c r="K139" s="36"/>
      <c r="L139" s="36"/>
      <c r="M139" s="39"/>
      <c r="N139" s="206"/>
      <c r="O139" s="207"/>
      <c r="P139" s="71"/>
      <c r="Q139" s="71"/>
      <c r="R139" s="71"/>
      <c r="S139" s="71"/>
      <c r="T139" s="71"/>
      <c r="U139" s="71"/>
      <c r="V139" s="71"/>
      <c r="W139" s="71"/>
      <c r="X139" s="72"/>
      <c r="Y139" s="34"/>
      <c r="Z139" s="34"/>
      <c r="AA139" s="34"/>
      <c r="AB139" s="34"/>
      <c r="AC139" s="34"/>
      <c r="AD139" s="34"/>
      <c r="AE139" s="34"/>
      <c r="AT139" s="17" t="s">
        <v>172</v>
      </c>
      <c r="AU139" s="17" t="s">
        <v>84</v>
      </c>
    </row>
    <row r="140" spans="1:65" s="13" customFormat="1">
      <c r="B140" s="209"/>
      <c r="C140" s="210"/>
      <c r="D140" s="203" t="s">
        <v>195</v>
      </c>
      <c r="E140" s="211" t="s">
        <v>1</v>
      </c>
      <c r="F140" s="212" t="s">
        <v>196</v>
      </c>
      <c r="G140" s="210"/>
      <c r="H140" s="213">
        <v>220.78</v>
      </c>
      <c r="I140" s="214"/>
      <c r="J140" s="214"/>
      <c r="K140" s="210"/>
      <c r="L140" s="210"/>
      <c r="M140" s="215"/>
      <c r="N140" s="216"/>
      <c r="O140" s="217"/>
      <c r="P140" s="217"/>
      <c r="Q140" s="217"/>
      <c r="R140" s="217"/>
      <c r="S140" s="217"/>
      <c r="T140" s="217"/>
      <c r="U140" s="217"/>
      <c r="V140" s="217"/>
      <c r="W140" s="217"/>
      <c r="X140" s="218"/>
      <c r="AT140" s="219" t="s">
        <v>195</v>
      </c>
      <c r="AU140" s="219" t="s">
        <v>84</v>
      </c>
      <c r="AV140" s="13" t="s">
        <v>84</v>
      </c>
      <c r="AW140" s="13" t="s">
        <v>5</v>
      </c>
      <c r="AX140" s="13" t="s">
        <v>74</v>
      </c>
      <c r="AY140" s="219" t="s">
        <v>160</v>
      </c>
    </row>
    <row r="141" spans="1:65" s="13" customFormat="1">
      <c r="B141" s="209"/>
      <c r="C141" s="210"/>
      <c r="D141" s="203" t="s">
        <v>195</v>
      </c>
      <c r="E141" s="211" t="s">
        <v>1</v>
      </c>
      <c r="F141" s="212" t="s">
        <v>197</v>
      </c>
      <c r="G141" s="210"/>
      <c r="H141" s="213">
        <v>16.77</v>
      </c>
      <c r="I141" s="214"/>
      <c r="J141" s="214"/>
      <c r="K141" s="210"/>
      <c r="L141" s="210"/>
      <c r="M141" s="215"/>
      <c r="N141" s="216"/>
      <c r="O141" s="217"/>
      <c r="P141" s="217"/>
      <c r="Q141" s="217"/>
      <c r="R141" s="217"/>
      <c r="S141" s="217"/>
      <c r="T141" s="217"/>
      <c r="U141" s="217"/>
      <c r="V141" s="217"/>
      <c r="W141" s="217"/>
      <c r="X141" s="218"/>
      <c r="AT141" s="219" t="s">
        <v>195</v>
      </c>
      <c r="AU141" s="219" t="s">
        <v>84</v>
      </c>
      <c r="AV141" s="13" t="s">
        <v>84</v>
      </c>
      <c r="AW141" s="13" t="s">
        <v>5</v>
      </c>
      <c r="AX141" s="13" t="s">
        <v>74</v>
      </c>
      <c r="AY141" s="219" t="s">
        <v>160</v>
      </c>
    </row>
    <row r="142" spans="1:65" s="14" customFormat="1">
      <c r="B142" s="220"/>
      <c r="C142" s="221"/>
      <c r="D142" s="203" t="s">
        <v>195</v>
      </c>
      <c r="E142" s="222" t="s">
        <v>1</v>
      </c>
      <c r="F142" s="223" t="s">
        <v>198</v>
      </c>
      <c r="G142" s="221"/>
      <c r="H142" s="224">
        <v>237.55</v>
      </c>
      <c r="I142" s="225"/>
      <c r="J142" s="225"/>
      <c r="K142" s="221"/>
      <c r="L142" s="221"/>
      <c r="M142" s="226"/>
      <c r="N142" s="227"/>
      <c r="O142" s="228"/>
      <c r="P142" s="228"/>
      <c r="Q142" s="228"/>
      <c r="R142" s="228"/>
      <c r="S142" s="228"/>
      <c r="T142" s="228"/>
      <c r="U142" s="228"/>
      <c r="V142" s="228"/>
      <c r="W142" s="228"/>
      <c r="X142" s="229"/>
      <c r="AT142" s="230" t="s">
        <v>195</v>
      </c>
      <c r="AU142" s="230" t="s">
        <v>84</v>
      </c>
      <c r="AV142" s="14" t="s">
        <v>168</v>
      </c>
      <c r="AW142" s="14" t="s">
        <v>5</v>
      </c>
      <c r="AX142" s="14" t="s">
        <v>82</v>
      </c>
      <c r="AY142" s="230" t="s">
        <v>160</v>
      </c>
    </row>
    <row r="143" spans="1:65" s="2" customFormat="1" ht="24">
      <c r="A143" s="34"/>
      <c r="B143" s="35"/>
      <c r="C143" s="189" t="s">
        <v>161</v>
      </c>
      <c r="D143" s="189" t="s">
        <v>163</v>
      </c>
      <c r="E143" s="190" t="s">
        <v>199</v>
      </c>
      <c r="F143" s="191" t="s">
        <v>200</v>
      </c>
      <c r="G143" s="192" t="s">
        <v>191</v>
      </c>
      <c r="H143" s="193">
        <v>353.59</v>
      </c>
      <c r="I143" s="194"/>
      <c r="J143" s="194"/>
      <c r="K143" s="195">
        <f>ROUND(P143*H143,2)</f>
        <v>0</v>
      </c>
      <c r="L143" s="191" t="s">
        <v>167</v>
      </c>
      <c r="M143" s="39"/>
      <c r="N143" s="196" t="s">
        <v>1</v>
      </c>
      <c r="O143" s="197" t="s">
        <v>37</v>
      </c>
      <c r="P143" s="198">
        <f>I143+J143</f>
        <v>0</v>
      </c>
      <c r="Q143" s="198">
        <f>ROUND(I143*H143,2)</f>
        <v>0</v>
      </c>
      <c r="R143" s="198">
        <f>ROUND(J143*H143,2)</f>
        <v>0</v>
      </c>
      <c r="S143" s="71"/>
      <c r="T143" s="199">
        <f>S143*H143</f>
        <v>0</v>
      </c>
      <c r="U143" s="199">
        <v>0</v>
      </c>
      <c r="V143" s="199">
        <f>U143*H143</f>
        <v>0</v>
      </c>
      <c r="W143" s="199">
        <v>0</v>
      </c>
      <c r="X143" s="200">
        <f>W143*H143</f>
        <v>0</v>
      </c>
      <c r="Y143" s="34"/>
      <c r="Z143" s="34"/>
      <c r="AA143" s="34"/>
      <c r="AB143" s="34"/>
      <c r="AC143" s="34"/>
      <c r="AD143" s="34"/>
      <c r="AE143" s="34"/>
      <c r="AR143" s="201" t="s">
        <v>168</v>
      </c>
      <c r="AT143" s="201" t="s">
        <v>163</v>
      </c>
      <c r="AU143" s="201" t="s">
        <v>84</v>
      </c>
      <c r="AY143" s="17" t="s">
        <v>160</v>
      </c>
      <c r="BE143" s="202">
        <f>IF(O143="základní",K143,0)</f>
        <v>0</v>
      </c>
      <c r="BF143" s="202">
        <f>IF(O143="snížená",K143,0)</f>
        <v>0</v>
      </c>
      <c r="BG143" s="202">
        <f>IF(O143="zákl. přenesená",K143,0)</f>
        <v>0</v>
      </c>
      <c r="BH143" s="202">
        <f>IF(O143="sníž. přenesená",K143,0)</f>
        <v>0</v>
      </c>
      <c r="BI143" s="202">
        <f>IF(O143="nulová",K143,0)</f>
        <v>0</v>
      </c>
      <c r="BJ143" s="17" t="s">
        <v>82</v>
      </c>
      <c r="BK143" s="202">
        <f>ROUND(P143*H143,2)</f>
        <v>0</v>
      </c>
      <c r="BL143" s="17" t="s">
        <v>168</v>
      </c>
      <c r="BM143" s="201" t="s">
        <v>201</v>
      </c>
    </row>
    <row r="144" spans="1:65" s="2" customFormat="1" ht="39">
      <c r="A144" s="34"/>
      <c r="B144" s="35"/>
      <c r="C144" s="36"/>
      <c r="D144" s="203" t="s">
        <v>170</v>
      </c>
      <c r="E144" s="36"/>
      <c r="F144" s="204" t="s">
        <v>202</v>
      </c>
      <c r="G144" s="36"/>
      <c r="H144" s="36"/>
      <c r="I144" s="205"/>
      <c r="J144" s="205"/>
      <c r="K144" s="36"/>
      <c r="L144" s="36"/>
      <c r="M144" s="39"/>
      <c r="N144" s="206"/>
      <c r="O144" s="207"/>
      <c r="P144" s="71"/>
      <c r="Q144" s="71"/>
      <c r="R144" s="71"/>
      <c r="S144" s="71"/>
      <c r="T144" s="71"/>
      <c r="U144" s="71"/>
      <c r="V144" s="71"/>
      <c r="W144" s="71"/>
      <c r="X144" s="72"/>
      <c r="Y144" s="34"/>
      <c r="Z144" s="34"/>
      <c r="AA144" s="34"/>
      <c r="AB144" s="34"/>
      <c r="AC144" s="34"/>
      <c r="AD144" s="34"/>
      <c r="AE144" s="34"/>
      <c r="AT144" s="17" t="s">
        <v>170</v>
      </c>
      <c r="AU144" s="17" t="s">
        <v>84</v>
      </c>
    </row>
    <row r="145" spans="1:65" s="2" customFormat="1" ht="29.25">
      <c r="A145" s="34"/>
      <c r="B145" s="35"/>
      <c r="C145" s="36"/>
      <c r="D145" s="203" t="s">
        <v>172</v>
      </c>
      <c r="E145" s="36"/>
      <c r="F145" s="208" t="s">
        <v>203</v>
      </c>
      <c r="G145" s="36"/>
      <c r="H145" s="36"/>
      <c r="I145" s="205"/>
      <c r="J145" s="205"/>
      <c r="K145" s="36"/>
      <c r="L145" s="36"/>
      <c r="M145" s="39"/>
      <c r="N145" s="206"/>
      <c r="O145" s="207"/>
      <c r="P145" s="71"/>
      <c r="Q145" s="71"/>
      <c r="R145" s="71"/>
      <c r="S145" s="71"/>
      <c r="T145" s="71"/>
      <c r="U145" s="71"/>
      <c r="V145" s="71"/>
      <c r="W145" s="71"/>
      <c r="X145" s="72"/>
      <c r="Y145" s="34"/>
      <c r="Z145" s="34"/>
      <c r="AA145" s="34"/>
      <c r="AB145" s="34"/>
      <c r="AC145" s="34"/>
      <c r="AD145" s="34"/>
      <c r="AE145" s="34"/>
      <c r="AT145" s="17" t="s">
        <v>172</v>
      </c>
      <c r="AU145" s="17" t="s">
        <v>84</v>
      </c>
    </row>
    <row r="146" spans="1:65" s="15" customFormat="1">
      <c r="B146" s="231"/>
      <c r="C146" s="232"/>
      <c r="D146" s="203" t="s">
        <v>195</v>
      </c>
      <c r="E146" s="233" t="s">
        <v>1</v>
      </c>
      <c r="F146" s="234" t="s">
        <v>204</v>
      </c>
      <c r="G146" s="232"/>
      <c r="H146" s="233" t="s">
        <v>1</v>
      </c>
      <c r="I146" s="235"/>
      <c r="J146" s="235"/>
      <c r="K146" s="232"/>
      <c r="L146" s="232"/>
      <c r="M146" s="236"/>
      <c r="N146" s="237"/>
      <c r="O146" s="238"/>
      <c r="P146" s="238"/>
      <c r="Q146" s="238"/>
      <c r="R146" s="238"/>
      <c r="S146" s="238"/>
      <c r="T146" s="238"/>
      <c r="U146" s="238"/>
      <c r="V146" s="238"/>
      <c r="W146" s="238"/>
      <c r="X146" s="239"/>
      <c r="AT146" s="240" t="s">
        <v>195</v>
      </c>
      <c r="AU146" s="240" t="s">
        <v>84</v>
      </c>
      <c r="AV146" s="15" t="s">
        <v>82</v>
      </c>
      <c r="AW146" s="15" t="s">
        <v>5</v>
      </c>
      <c r="AX146" s="15" t="s">
        <v>74</v>
      </c>
      <c r="AY146" s="240" t="s">
        <v>160</v>
      </c>
    </row>
    <row r="147" spans="1:65" s="13" customFormat="1">
      <c r="B147" s="209"/>
      <c r="C147" s="210"/>
      <c r="D147" s="203" t="s">
        <v>195</v>
      </c>
      <c r="E147" s="211" t="s">
        <v>1</v>
      </c>
      <c r="F147" s="212" t="s">
        <v>205</v>
      </c>
      <c r="G147" s="210"/>
      <c r="H147" s="213">
        <v>165.48</v>
      </c>
      <c r="I147" s="214"/>
      <c r="J147" s="214"/>
      <c r="K147" s="210"/>
      <c r="L147" s="210"/>
      <c r="M147" s="215"/>
      <c r="N147" s="216"/>
      <c r="O147" s="217"/>
      <c r="P147" s="217"/>
      <c r="Q147" s="217"/>
      <c r="R147" s="217"/>
      <c r="S147" s="217"/>
      <c r="T147" s="217"/>
      <c r="U147" s="217"/>
      <c r="V147" s="217"/>
      <c r="W147" s="217"/>
      <c r="X147" s="218"/>
      <c r="AT147" s="219" t="s">
        <v>195</v>
      </c>
      <c r="AU147" s="219" t="s">
        <v>84</v>
      </c>
      <c r="AV147" s="13" t="s">
        <v>84</v>
      </c>
      <c r="AW147" s="13" t="s">
        <v>5</v>
      </c>
      <c r="AX147" s="13" t="s">
        <v>74</v>
      </c>
      <c r="AY147" s="219" t="s">
        <v>160</v>
      </c>
    </row>
    <row r="148" spans="1:65" s="15" customFormat="1">
      <c r="B148" s="231"/>
      <c r="C148" s="232"/>
      <c r="D148" s="203" t="s">
        <v>195</v>
      </c>
      <c r="E148" s="233" t="s">
        <v>1</v>
      </c>
      <c r="F148" s="234" t="s">
        <v>206</v>
      </c>
      <c r="G148" s="232"/>
      <c r="H148" s="233" t="s">
        <v>1</v>
      </c>
      <c r="I148" s="235"/>
      <c r="J148" s="235"/>
      <c r="K148" s="232"/>
      <c r="L148" s="232"/>
      <c r="M148" s="236"/>
      <c r="N148" s="237"/>
      <c r="O148" s="238"/>
      <c r="P148" s="238"/>
      <c r="Q148" s="238"/>
      <c r="R148" s="238"/>
      <c r="S148" s="238"/>
      <c r="T148" s="238"/>
      <c r="U148" s="238"/>
      <c r="V148" s="238"/>
      <c r="W148" s="238"/>
      <c r="X148" s="239"/>
      <c r="AT148" s="240" t="s">
        <v>195</v>
      </c>
      <c r="AU148" s="240" t="s">
        <v>84</v>
      </c>
      <c r="AV148" s="15" t="s">
        <v>82</v>
      </c>
      <c r="AW148" s="15" t="s">
        <v>5</v>
      </c>
      <c r="AX148" s="15" t="s">
        <v>74</v>
      </c>
      <c r="AY148" s="240" t="s">
        <v>160</v>
      </c>
    </row>
    <row r="149" spans="1:65" s="13" customFormat="1">
      <c r="B149" s="209"/>
      <c r="C149" s="210"/>
      <c r="D149" s="203" t="s">
        <v>195</v>
      </c>
      <c r="E149" s="211" t="s">
        <v>1</v>
      </c>
      <c r="F149" s="212" t="s">
        <v>207</v>
      </c>
      <c r="G149" s="210"/>
      <c r="H149" s="213">
        <v>13.61</v>
      </c>
      <c r="I149" s="214"/>
      <c r="J149" s="214"/>
      <c r="K149" s="210"/>
      <c r="L149" s="210"/>
      <c r="M149" s="215"/>
      <c r="N149" s="216"/>
      <c r="O149" s="217"/>
      <c r="P149" s="217"/>
      <c r="Q149" s="217"/>
      <c r="R149" s="217"/>
      <c r="S149" s="217"/>
      <c r="T149" s="217"/>
      <c r="U149" s="217"/>
      <c r="V149" s="217"/>
      <c r="W149" s="217"/>
      <c r="X149" s="218"/>
      <c r="AT149" s="219" t="s">
        <v>195</v>
      </c>
      <c r="AU149" s="219" t="s">
        <v>84</v>
      </c>
      <c r="AV149" s="13" t="s">
        <v>84</v>
      </c>
      <c r="AW149" s="13" t="s">
        <v>5</v>
      </c>
      <c r="AX149" s="13" t="s">
        <v>74</v>
      </c>
      <c r="AY149" s="219" t="s">
        <v>160</v>
      </c>
    </row>
    <row r="150" spans="1:65" s="15" customFormat="1">
      <c r="B150" s="231"/>
      <c r="C150" s="232"/>
      <c r="D150" s="203" t="s">
        <v>195</v>
      </c>
      <c r="E150" s="233" t="s">
        <v>1</v>
      </c>
      <c r="F150" s="234" t="s">
        <v>208</v>
      </c>
      <c r="G150" s="232"/>
      <c r="H150" s="233" t="s">
        <v>1</v>
      </c>
      <c r="I150" s="235"/>
      <c r="J150" s="235"/>
      <c r="K150" s="232"/>
      <c r="L150" s="232"/>
      <c r="M150" s="236"/>
      <c r="N150" s="237"/>
      <c r="O150" s="238"/>
      <c r="P150" s="238"/>
      <c r="Q150" s="238"/>
      <c r="R150" s="238"/>
      <c r="S150" s="238"/>
      <c r="T150" s="238"/>
      <c r="U150" s="238"/>
      <c r="V150" s="238"/>
      <c r="W150" s="238"/>
      <c r="X150" s="239"/>
      <c r="AT150" s="240" t="s">
        <v>195</v>
      </c>
      <c r="AU150" s="240" t="s">
        <v>84</v>
      </c>
      <c r="AV150" s="15" t="s">
        <v>82</v>
      </c>
      <c r="AW150" s="15" t="s">
        <v>5</v>
      </c>
      <c r="AX150" s="15" t="s">
        <v>74</v>
      </c>
      <c r="AY150" s="240" t="s">
        <v>160</v>
      </c>
    </row>
    <row r="151" spans="1:65" s="13" customFormat="1">
      <c r="B151" s="209"/>
      <c r="C151" s="210"/>
      <c r="D151" s="203" t="s">
        <v>195</v>
      </c>
      <c r="E151" s="211" t="s">
        <v>1</v>
      </c>
      <c r="F151" s="212" t="s">
        <v>209</v>
      </c>
      <c r="G151" s="210"/>
      <c r="H151" s="213">
        <v>165</v>
      </c>
      <c r="I151" s="214"/>
      <c r="J151" s="214"/>
      <c r="K151" s="210"/>
      <c r="L151" s="210"/>
      <c r="M151" s="215"/>
      <c r="N151" s="216"/>
      <c r="O151" s="217"/>
      <c r="P151" s="217"/>
      <c r="Q151" s="217"/>
      <c r="R151" s="217"/>
      <c r="S151" s="217"/>
      <c r="T151" s="217"/>
      <c r="U151" s="217"/>
      <c r="V151" s="217"/>
      <c r="W151" s="217"/>
      <c r="X151" s="218"/>
      <c r="AT151" s="219" t="s">
        <v>195</v>
      </c>
      <c r="AU151" s="219" t="s">
        <v>84</v>
      </c>
      <c r="AV151" s="13" t="s">
        <v>84</v>
      </c>
      <c r="AW151" s="13" t="s">
        <v>5</v>
      </c>
      <c r="AX151" s="13" t="s">
        <v>74</v>
      </c>
      <c r="AY151" s="219" t="s">
        <v>160</v>
      </c>
    </row>
    <row r="152" spans="1:65" s="15" customFormat="1">
      <c r="B152" s="231"/>
      <c r="C152" s="232"/>
      <c r="D152" s="203" t="s">
        <v>195</v>
      </c>
      <c r="E152" s="233" t="s">
        <v>1</v>
      </c>
      <c r="F152" s="234" t="s">
        <v>210</v>
      </c>
      <c r="G152" s="232"/>
      <c r="H152" s="233" t="s">
        <v>1</v>
      </c>
      <c r="I152" s="235"/>
      <c r="J152" s="235"/>
      <c r="K152" s="232"/>
      <c r="L152" s="232"/>
      <c r="M152" s="236"/>
      <c r="N152" s="237"/>
      <c r="O152" s="238"/>
      <c r="P152" s="238"/>
      <c r="Q152" s="238"/>
      <c r="R152" s="238"/>
      <c r="S152" s="238"/>
      <c r="T152" s="238"/>
      <c r="U152" s="238"/>
      <c r="V152" s="238"/>
      <c r="W152" s="238"/>
      <c r="X152" s="239"/>
      <c r="AT152" s="240" t="s">
        <v>195</v>
      </c>
      <c r="AU152" s="240" t="s">
        <v>84</v>
      </c>
      <c r="AV152" s="15" t="s">
        <v>82</v>
      </c>
      <c r="AW152" s="15" t="s">
        <v>5</v>
      </c>
      <c r="AX152" s="15" t="s">
        <v>74</v>
      </c>
      <c r="AY152" s="240" t="s">
        <v>160</v>
      </c>
    </row>
    <row r="153" spans="1:65" s="13" customFormat="1">
      <c r="B153" s="209"/>
      <c r="C153" s="210"/>
      <c r="D153" s="203" t="s">
        <v>195</v>
      </c>
      <c r="E153" s="211" t="s">
        <v>1</v>
      </c>
      <c r="F153" s="212" t="s">
        <v>211</v>
      </c>
      <c r="G153" s="210"/>
      <c r="H153" s="213">
        <v>9.5</v>
      </c>
      <c r="I153" s="214"/>
      <c r="J153" s="214"/>
      <c r="K153" s="210"/>
      <c r="L153" s="210"/>
      <c r="M153" s="215"/>
      <c r="N153" s="216"/>
      <c r="O153" s="217"/>
      <c r="P153" s="217"/>
      <c r="Q153" s="217"/>
      <c r="R153" s="217"/>
      <c r="S153" s="217"/>
      <c r="T153" s="217"/>
      <c r="U153" s="217"/>
      <c r="V153" s="217"/>
      <c r="W153" s="217"/>
      <c r="X153" s="218"/>
      <c r="AT153" s="219" t="s">
        <v>195</v>
      </c>
      <c r="AU153" s="219" t="s">
        <v>84</v>
      </c>
      <c r="AV153" s="13" t="s">
        <v>84</v>
      </c>
      <c r="AW153" s="13" t="s">
        <v>5</v>
      </c>
      <c r="AX153" s="13" t="s">
        <v>74</v>
      </c>
      <c r="AY153" s="219" t="s">
        <v>160</v>
      </c>
    </row>
    <row r="154" spans="1:65" s="14" customFormat="1">
      <c r="B154" s="220"/>
      <c r="C154" s="221"/>
      <c r="D154" s="203" t="s">
        <v>195</v>
      </c>
      <c r="E154" s="222" t="s">
        <v>1</v>
      </c>
      <c r="F154" s="223" t="s">
        <v>198</v>
      </c>
      <c r="G154" s="221"/>
      <c r="H154" s="224">
        <v>353.59</v>
      </c>
      <c r="I154" s="225"/>
      <c r="J154" s="225"/>
      <c r="K154" s="221"/>
      <c r="L154" s="221"/>
      <c r="M154" s="226"/>
      <c r="N154" s="227"/>
      <c r="O154" s="228"/>
      <c r="P154" s="228"/>
      <c r="Q154" s="228"/>
      <c r="R154" s="228"/>
      <c r="S154" s="228"/>
      <c r="T154" s="228"/>
      <c r="U154" s="228"/>
      <c r="V154" s="228"/>
      <c r="W154" s="228"/>
      <c r="X154" s="229"/>
      <c r="AT154" s="230" t="s">
        <v>195</v>
      </c>
      <c r="AU154" s="230" t="s">
        <v>84</v>
      </c>
      <c r="AV154" s="14" t="s">
        <v>168</v>
      </c>
      <c r="AW154" s="14" t="s">
        <v>5</v>
      </c>
      <c r="AX154" s="14" t="s">
        <v>82</v>
      </c>
      <c r="AY154" s="230" t="s">
        <v>160</v>
      </c>
    </row>
    <row r="155" spans="1:65" s="2" customFormat="1" ht="24">
      <c r="A155" s="34"/>
      <c r="B155" s="35"/>
      <c r="C155" s="189" t="s">
        <v>212</v>
      </c>
      <c r="D155" s="189" t="s">
        <v>163</v>
      </c>
      <c r="E155" s="190" t="s">
        <v>213</v>
      </c>
      <c r="F155" s="191" t="s">
        <v>214</v>
      </c>
      <c r="G155" s="192" t="s">
        <v>215</v>
      </c>
      <c r="H155" s="193">
        <v>764</v>
      </c>
      <c r="I155" s="194"/>
      <c r="J155" s="194"/>
      <c r="K155" s="195">
        <f>ROUND(P155*H155,2)</f>
        <v>0</v>
      </c>
      <c r="L155" s="191" t="s">
        <v>167</v>
      </c>
      <c r="M155" s="39"/>
      <c r="N155" s="196" t="s">
        <v>1</v>
      </c>
      <c r="O155" s="197" t="s">
        <v>37</v>
      </c>
      <c r="P155" s="198">
        <f>I155+J155</f>
        <v>0</v>
      </c>
      <c r="Q155" s="198">
        <f>ROUND(I155*H155,2)</f>
        <v>0</v>
      </c>
      <c r="R155" s="198">
        <f>ROUND(J155*H155,2)</f>
        <v>0</v>
      </c>
      <c r="S155" s="71"/>
      <c r="T155" s="199">
        <f>S155*H155</f>
        <v>0</v>
      </c>
      <c r="U155" s="199">
        <v>0</v>
      </c>
      <c r="V155" s="199">
        <f>U155*H155</f>
        <v>0</v>
      </c>
      <c r="W155" s="199">
        <v>0</v>
      </c>
      <c r="X155" s="200">
        <f>W155*H155</f>
        <v>0</v>
      </c>
      <c r="Y155" s="34"/>
      <c r="Z155" s="34"/>
      <c r="AA155" s="34"/>
      <c r="AB155" s="34"/>
      <c r="AC155" s="34"/>
      <c r="AD155" s="34"/>
      <c r="AE155" s="34"/>
      <c r="AR155" s="201" t="s">
        <v>168</v>
      </c>
      <c r="AT155" s="201" t="s">
        <v>163</v>
      </c>
      <c r="AU155" s="201" t="s">
        <v>84</v>
      </c>
      <c r="AY155" s="17" t="s">
        <v>160</v>
      </c>
      <c r="BE155" s="202">
        <f>IF(O155="základní",K155,0)</f>
        <v>0</v>
      </c>
      <c r="BF155" s="202">
        <f>IF(O155="snížená",K155,0)</f>
        <v>0</v>
      </c>
      <c r="BG155" s="202">
        <f>IF(O155="zákl. přenesená",K155,0)</f>
        <v>0</v>
      </c>
      <c r="BH155" s="202">
        <f>IF(O155="sníž. přenesená",K155,0)</f>
        <v>0</v>
      </c>
      <c r="BI155" s="202">
        <f>IF(O155="nulová",K155,0)</f>
        <v>0</v>
      </c>
      <c r="BJ155" s="17" t="s">
        <v>82</v>
      </c>
      <c r="BK155" s="202">
        <f>ROUND(P155*H155,2)</f>
        <v>0</v>
      </c>
      <c r="BL155" s="17" t="s">
        <v>168</v>
      </c>
      <c r="BM155" s="201" t="s">
        <v>216</v>
      </c>
    </row>
    <row r="156" spans="1:65" s="2" customFormat="1" ht="39">
      <c r="A156" s="34"/>
      <c r="B156" s="35"/>
      <c r="C156" s="36"/>
      <c r="D156" s="203" t="s">
        <v>170</v>
      </c>
      <c r="E156" s="36"/>
      <c r="F156" s="204" t="s">
        <v>217</v>
      </c>
      <c r="G156" s="36"/>
      <c r="H156" s="36"/>
      <c r="I156" s="205"/>
      <c r="J156" s="205"/>
      <c r="K156" s="36"/>
      <c r="L156" s="36"/>
      <c r="M156" s="39"/>
      <c r="N156" s="206"/>
      <c r="O156" s="207"/>
      <c r="P156" s="71"/>
      <c r="Q156" s="71"/>
      <c r="R156" s="71"/>
      <c r="S156" s="71"/>
      <c r="T156" s="71"/>
      <c r="U156" s="71"/>
      <c r="V156" s="71"/>
      <c r="W156" s="71"/>
      <c r="X156" s="72"/>
      <c r="Y156" s="34"/>
      <c r="Z156" s="34"/>
      <c r="AA156" s="34"/>
      <c r="AB156" s="34"/>
      <c r="AC156" s="34"/>
      <c r="AD156" s="34"/>
      <c r="AE156" s="34"/>
      <c r="AT156" s="17" t="s">
        <v>170</v>
      </c>
      <c r="AU156" s="17" t="s">
        <v>84</v>
      </c>
    </row>
    <row r="157" spans="1:65" s="2" customFormat="1" ht="39">
      <c r="A157" s="34"/>
      <c r="B157" s="35"/>
      <c r="C157" s="36"/>
      <c r="D157" s="203" t="s">
        <v>172</v>
      </c>
      <c r="E157" s="36"/>
      <c r="F157" s="208" t="s">
        <v>218</v>
      </c>
      <c r="G157" s="36"/>
      <c r="H157" s="36"/>
      <c r="I157" s="205"/>
      <c r="J157" s="205"/>
      <c r="K157" s="36"/>
      <c r="L157" s="36"/>
      <c r="M157" s="39"/>
      <c r="N157" s="206"/>
      <c r="O157" s="207"/>
      <c r="P157" s="71"/>
      <c r="Q157" s="71"/>
      <c r="R157" s="71"/>
      <c r="S157" s="71"/>
      <c r="T157" s="71"/>
      <c r="U157" s="71"/>
      <c r="V157" s="71"/>
      <c r="W157" s="71"/>
      <c r="X157" s="72"/>
      <c r="Y157" s="34"/>
      <c r="Z157" s="34"/>
      <c r="AA157" s="34"/>
      <c r="AB157" s="34"/>
      <c r="AC157" s="34"/>
      <c r="AD157" s="34"/>
      <c r="AE157" s="34"/>
      <c r="AT157" s="17" t="s">
        <v>172</v>
      </c>
      <c r="AU157" s="17" t="s">
        <v>84</v>
      </c>
    </row>
    <row r="158" spans="1:65" s="2" customFormat="1" ht="19.5">
      <c r="A158" s="34"/>
      <c r="B158" s="35"/>
      <c r="C158" s="36"/>
      <c r="D158" s="203" t="s">
        <v>180</v>
      </c>
      <c r="E158" s="36"/>
      <c r="F158" s="208" t="s">
        <v>219</v>
      </c>
      <c r="G158" s="36"/>
      <c r="H158" s="36"/>
      <c r="I158" s="205"/>
      <c r="J158" s="205"/>
      <c r="K158" s="36"/>
      <c r="L158" s="36"/>
      <c r="M158" s="39"/>
      <c r="N158" s="206"/>
      <c r="O158" s="207"/>
      <c r="P158" s="71"/>
      <c r="Q158" s="71"/>
      <c r="R158" s="71"/>
      <c r="S158" s="71"/>
      <c r="T158" s="71"/>
      <c r="U158" s="71"/>
      <c r="V158" s="71"/>
      <c r="W158" s="71"/>
      <c r="X158" s="72"/>
      <c r="Y158" s="34"/>
      <c r="Z158" s="34"/>
      <c r="AA158" s="34"/>
      <c r="AB158" s="34"/>
      <c r="AC158" s="34"/>
      <c r="AD158" s="34"/>
      <c r="AE158" s="34"/>
      <c r="AT158" s="17" t="s">
        <v>180</v>
      </c>
      <c r="AU158" s="17" t="s">
        <v>84</v>
      </c>
    </row>
    <row r="159" spans="1:65" s="13" customFormat="1">
      <c r="B159" s="209"/>
      <c r="C159" s="210"/>
      <c r="D159" s="203" t="s">
        <v>195</v>
      </c>
      <c r="E159" s="211" t="s">
        <v>1</v>
      </c>
      <c r="F159" s="212" t="s">
        <v>220</v>
      </c>
      <c r="G159" s="210"/>
      <c r="H159" s="213">
        <v>700</v>
      </c>
      <c r="I159" s="214"/>
      <c r="J159" s="214"/>
      <c r="K159" s="210"/>
      <c r="L159" s="210"/>
      <c r="M159" s="215"/>
      <c r="N159" s="216"/>
      <c r="O159" s="217"/>
      <c r="P159" s="217"/>
      <c r="Q159" s="217"/>
      <c r="R159" s="217"/>
      <c r="S159" s="217"/>
      <c r="T159" s="217"/>
      <c r="U159" s="217"/>
      <c r="V159" s="217"/>
      <c r="W159" s="217"/>
      <c r="X159" s="218"/>
      <c r="AT159" s="219" t="s">
        <v>195</v>
      </c>
      <c r="AU159" s="219" t="s">
        <v>84</v>
      </c>
      <c r="AV159" s="13" t="s">
        <v>84</v>
      </c>
      <c r="AW159" s="13" t="s">
        <v>5</v>
      </c>
      <c r="AX159" s="13" t="s">
        <v>74</v>
      </c>
      <c r="AY159" s="219" t="s">
        <v>160</v>
      </c>
    </row>
    <row r="160" spans="1:65" s="13" customFormat="1">
      <c r="B160" s="209"/>
      <c r="C160" s="210"/>
      <c r="D160" s="203" t="s">
        <v>195</v>
      </c>
      <c r="E160" s="211" t="s">
        <v>1</v>
      </c>
      <c r="F160" s="212" t="s">
        <v>221</v>
      </c>
      <c r="G160" s="210"/>
      <c r="H160" s="213">
        <v>64</v>
      </c>
      <c r="I160" s="214"/>
      <c r="J160" s="214"/>
      <c r="K160" s="210"/>
      <c r="L160" s="210"/>
      <c r="M160" s="215"/>
      <c r="N160" s="216"/>
      <c r="O160" s="217"/>
      <c r="P160" s="217"/>
      <c r="Q160" s="217"/>
      <c r="R160" s="217"/>
      <c r="S160" s="217"/>
      <c r="T160" s="217"/>
      <c r="U160" s="217"/>
      <c r="V160" s="217"/>
      <c r="W160" s="217"/>
      <c r="X160" s="218"/>
      <c r="AT160" s="219" t="s">
        <v>195</v>
      </c>
      <c r="AU160" s="219" t="s">
        <v>84</v>
      </c>
      <c r="AV160" s="13" t="s">
        <v>84</v>
      </c>
      <c r="AW160" s="13" t="s">
        <v>5</v>
      </c>
      <c r="AX160" s="13" t="s">
        <v>74</v>
      </c>
      <c r="AY160" s="219" t="s">
        <v>160</v>
      </c>
    </row>
    <row r="161" spans="1:65" s="14" customFormat="1">
      <c r="B161" s="220"/>
      <c r="C161" s="221"/>
      <c r="D161" s="203" t="s">
        <v>195</v>
      </c>
      <c r="E161" s="222" t="s">
        <v>1</v>
      </c>
      <c r="F161" s="223" t="s">
        <v>198</v>
      </c>
      <c r="G161" s="221"/>
      <c r="H161" s="224">
        <v>764</v>
      </c>
      <c r="I161" s="225"/>
      <c r="J161" s="225"/>
      <c r="K161" s="221"/>
      <c r="L161" s="221"/>
      <c r="M161" s="226"/>
      <c r="N161" s="227"/>
      <c r="O161" s="228"/>
      <c r="P161" s="228"/>
      <c r="Q161" s="228"/>
      <c r="R161" s="228"/>
      <c r="S161" s="228"/>
      <c r="T161" s="228"/>
      <c r="U161" s="228"/>
      <c r="V161" s="228"/>
      <c r="W161" s="228"/>
      <c r="X161" s="229"/>
      <c r="AT161" s="230" t="s">
        <v>195</v>
      </c>
      <c r="AU161" s="230" t="s">
        <v>84</v>
      </c>
      <c r="AV161" s="14" t="s">
        <v>168</v>
      </c>
      <c r="AW161" s="14" t="s">
        <v>5</v>
      </c>
      <c r="AX161" s="14" t="s">
        <v>82</v>
      </c>
      <c r="AY161" s="230" t="s">
        <v>160</v>
      </c>
    </row>
    <row r="162" spans="1:65" s="2" customFormat="1" ht="24.2" customHeight="1">
      <c r="A162" s="34"/>
      <c r="B162" s="35"/>
      <c r="C162" s="189" t="s">
        <v>222</v>
      </c>
      <c r="D162" s="189" t="s">
        <v>163</v>
      </c>
      <c r="E162" s="190" t="s">
        <v>223</v>
      </c>
      <c r="F162" s="191" t="s">
        <v>224</v>
      </c>
      <c r="G162" s="192" t="s">
        <v>191</v>
      </c>
      <c r="H162" s="193">
        <v>238.93</v>
      </c>
      <c r="I162" s="194"/>
      <c r="J162" s="194"/>
      <c r="K162" s="195">
        <f>ROUND(P162*H162,2)</f>
        <v>0</v>
      </c>
      <c r="L162" s="191" t="s">
        <v>167</v>
      </c>
      <c r="M162" s="39"/>
      <c r="N162" s="196" t="s">
        <v>1</v>
      </c>
      <c r="O162" s="197" t="s">
        <v>37</v>
      </c>
      <c r="P162" s="198">
        <f>I162+J162</f>
        <v>0</v>
      </c>
      <c r="Q162" s="198">
        <f>ROUND(I162*H162,2)</f>
        <v>0</v>
      </c>
      <c r="R162" s="198">
        <f>ROUND(J162*H162,2)</f>
        <v>0</v>
      </c>
      <c r="S162" s="71"/>
      <c r="T162" s="199">
        <f>S162*H162</f>
        <v>0</v>
      </c>
      <c r="U162" s="199">
        <v>0</v>
      </c>
      <c r="V162" s="199">
        <f>U162*H162</f>
        <v>0</v>
      </c>
      <c r="W162" s="199">
        <v>0</v>
      </c>
      <c r="X162" s="200">
        <f>W162*H162</f>
        <v>0</v>
      </c>
      <c r="Y162" s="34"/>
      <c r="Z162" s="34"/>
      <c r="AA162" s="34"/>
      <c r="AB162" s="34"/>
      <c r="AC162" s="34"/>
      <c r="AD162" s="34"/>
      <c r="AE162" s="34"/>
      <c r="AR162" s="201" t="s">
        <v>168</v>
      </c>
      <c r="AT162" s="201" t="s">
        <v>163</v>
      </c>
      <c r="AU162" s="201" t="s">
        <v>84</v>
      </c>
      <c r="AY162" s="17" t="s">
        <v>160</v>
      </c>
      <c r="BE162" s="202">
        <f>IF(O162="základní",K162,0)</f>
        <v>0</v>
      </c>
      <c r="BF162" s="202">
        <f>IF(O162="snížená",K162,0)</f>
        <v>0</v>
      </c>
      <c r="BG162" s="202">
        <f>IF(O162="zákl. přenesená",K162,0)</f>
        <v>0</v>
      </c>
      <c r="BH162" s="202">
        <f>IF(O162="sníž. přenesená",K162,0)</f>
        <v>0</v>
      </c>
      <c r="BI162" s="202">
        <f>IF(O162="nulová",K162,0)</f>
        <v>0</v>
      </c>
      <c r="BJ162" s="17" t="s">
        <v>82</v>
      </c>
      <c r="BK162" s="202">
        <f>ROUND(P162*H162,2)</f>
        <v>0</v>
      </c>
      <c r="BL162" s="17" t="s">
        <v>168</v>
      </c>
      <c r="BM162" s="201" t="s">
        <v>225</v>
      </c>
    </row>
    <row r="163" spans="1:65" s="2" customFormat="1" ht="78">
      <c r="A163" s="34"/>
      <c r="B163" s="35"/>
      <c r="C163" s="36"/>
      <c r="D163" s="203" t="s">
        <v>170</v>
      </c>
      <c r="E163" s="36"/>
      <c r="F163" s="204" t="s">
        <v>226</v>
      </c>
      <c r="G163" s="36"/>
      <c r="H163" s="36"/>
      <c r="I163" s="205"/>
      <c r="J163" s="205"/>
      <c r="K163" s="36"/>
      <c r="L163" s="36"/>
      <c r="M163" s="39"/>
      <c r="N163" s="206"/>
      <c r="O163" s="207"/>
      <c r="P163" s="71"/>
      <c r="Q163" s="71"/>
      <c r="R163" s="71"/>
      <c r="S163" s="71"/>
      <c r="T163" s="71"/>
      <c r="U163" s="71"/>
      <c r="V163" s="71"/>
      <c r="W163" s="71"/>
      <c r="X163" s="72"/>
      <c r="Y163" s="34"/>
      <c r="Z163" s="34"/>
      <c r="AA163" s="34"/>
      <c r="AB163" s="34"/>
      <c r="AC163" s="34"/>
      <c r="AD163" s="34"/>
      <c r="AE163" s="34"/>
      <c r="AT163" s="17" t="s">
        <v>170</v>
      </c>
      <c r="AU163" s="17" t="s">
        <v>84</v>
      </c>
    </row>
    <row r="164" spans="1:65" s="2" customFormat="1" ht="78">
      <c r="A164" s="34"/>
      <c r="B164" s="35"/>
      <c r="C164" s="36"/>
      <c r="D164" s="203" t="s">
        <v>172</v>
      </c>
      <c r="E164" s="36"/>
      <c r="F164" s="208" t="s">
        <v>227</v>
      </c>
      <c r="G164" s="36"/>
      <c r="H164" s="36"/>
      <c r="I164" s="205"/>
      <c r="J164" s="205"/>
      <c r="K164" s="36"/>
      <c r="L164" s="36"/>
      <c r="M164" s="39"/>
      <c r="N164" s="206"/>
      <c r="O164" s="207"/>
      <c r="P164" s="71"/>
      <c r="Q164" s="71"/>
      <c r="R164" s="71"/>
      <c r="S164" s="71"/>
      <c r="T164" s="71"/>
      <c r="U164" s="71"/>
      <c r="V164" s="71"/>
      <c r="W164" s="71"/>
      <c r="X164" s="72"/>
      <c r="Y164" s="34"/>
      <c r="Z164" s="34"/>
      <c r="AA164" s="34"/>
      <c r="AB164" s="34"/>
      <c r="AC164" s="34"/>
      <c r="AD164" s="34"/>
      <c r="AE164" s="34"/>
      <c r="AT164" s="17" t="s">
        <v>172</v>
      </c>
      <c r="AU164" s="17" t="s">
        <v>84</v>
      </c>
    </row>
    <row r="165" spans="1:65" s="13" customFormat="1">
      <c r="B165" s="209"/>
      <c r="C165" s="210"/>
      <c r="D165" s="203" t="s">
        <v>195</v>
      </c>
      <c r="E165" s="211" t="s">
        <v>1</v>
      </c>
      <c r="F165" s="212" t="s">
        <v>228</v>
      </c>
      <c r="G165" s="210"/>
      <c r="H165" s="213">
        <v>222.18</v>
      </c>
      <c r="I165" s="214"/>
      <c r="J165" s="214"/>
      <c r="K165" s="210"/>
      <c r="L165" s="210"/>
      <c r="M165" s="215"/>
      <c r="N165" s="216"/>
      <c r="O165" s="217"/>
      <c r="P165" s="217"/>
      <c r="Q165" s="217"/>
      <c r="R165" s="217"/>
      <c r="S165" s="217"/>
      <c r="T165" s="217"/>
      <c r="U165" s="217"/>
      <c r="V165" s="217"/>
      <c r="W165" s="217"/>
      <c r="X165" s="218"/>
      <c r="AT165" s="219" t="s">
        <v>195</v>
      </c>
      <c r="AU165" s="219" t="s">
        <v>84</v>
      </c>
      <c r="AV165" s="13" t="s">
        <v>84</v>
      </c>
      <c r="AW165" s="13" t="s">
        <v>5</v>
      </c>
      <c r="AX165" s="13" t="s">
        <v>74</v>
      </c>
      <c r="AY165" s="219" t="s">
        <v>160</v>
      </c>
    </row>
    <row r="166" spans="1:65" s="13" customFormat="1">
      <c r="B166" s="209"/>
      <c r="C166" s="210"/>
      <c r="D166" s="203" t="s">
        <v>195</v>
      </c>
      <c r="E166" s="211" t="s">
        <v>1</v>
      </c>
      <c r="F166" s="212" t="s">
        <v>229</v>
      </c>
      <c r="G166" s="210"/>
      <c r="H166" s="213">
        <v>16.75</v>
      </c>
      <c r="I166" s="214"/>
      <c r="J166" s="214"/>
      <c r="K166" s="210"/>
      <c r="L166" s="210"/>
      <c r="M166" s="215"/>
      <c r="N166" s="216"/>
      <c r="O166" s="217"/>
      <c r="P166" s="217"/>
      <c r="Q166" s="217"/>
      <c r="R166" s="217"/>
      <c r="S166" s="217"/>
      <c r="T166" s="217"/>
      <c r="U166" s="217"/>
      <c r="V166" s="217"/>
      <c r="W166" s="217"/>
      <c r="X166" s="218"/>
      <c r="AT166" s="219" t="s">
        <v>195</v>
      </c>
      <c r="AU166" s="219" t="s">
        <v>84</v>
      </c>
      <c r="AV166" s="13" t="s">
        <v>84</v>
      </c>
      <c r="AW166" s="13" t="s">
        <v>5</v>
      </c>
      <c r="AX166" s="13" t="s">
        <v>74</v>
      </c>
      <c r="AY166" s="219" t="s">
        <v>160</v>
      </c>
    </row>
    <row r="167" spans="1:65" s="14" customFormat="1">
      <c r="B167" s="220"/>
      <c r="C167" s="221"/>
      <c r="D167" s="203" t="s">
        <v>195</v>
      </c>
      <c r="E167" s="222" t="s">
        <v>1</v>
      </c>
      <c r="F167" s="223" t="s">
        <v>198</v>
      </c>
      <c r="G167" s="221"/>
      <c r="H167" s="224">
        <v>238.93</v>
      </c>
      <c r="I167" s="225"/>
      <c r="J167" s="225"/>
      <c r="K167" s="221"/>
      <c r="L167" s="221"/>
      <c r="M167" s="226"/>
      <c r="N167" s="227"/>
      <c r="O167" s="228"/>
      <c r="P167" s="228"/>
      <c r="Q167" s="228"/>
      <c r="R167" s="228"/>
      <c r="S167" s="228"/>
      <c r="T167" s="228"/>
      <c r="U167" s="228"/>
      <c r="V167" s="228"/>
      <c r="W167" s="228"/>
      <c r="X167" s="229"/>
      <c r="AT167" s="230" t="s">
        <v>195</v>
      </c>
      <c r="AU167" s="230" t="s">
        <v>84</v>
      </c>
      <c r="AV167" s="14" t="s">
        <v>168</v>
      </c>
      <c r="AW167" s="14" t="s">
        <v>5</v>
      </c>
      <c r="AX167" s="14" t="s">
        <v>82</v>
      </c>
      <c r="AY167" s="230" t="s">
        <v>160</v>
      </c>
    </row>
    <row r="168" spans="1:65" s="2" customFormat="1" ht="24">
      <c r="A168" s="34"/>
      <c r="B168" s="35"/>
      <c r="C168" s="189" t="s">
        <v>230</v>
      </c>
      <c r="D168" s="189" t="s">
        <v>163</v>
      </c>
      <c r="E168" s="190" t="s">
        <v>231</v>
      </c>
      <c r="F168" s="191" t="s">
        <v>232</v>
      </c>
      <c r="G168" s="192" t="s">
        <v>185</v>
      </c>
      <c r="H168" s="193">
        <v>0.15</v>
      </c>
      <c r="I168" s="194"/>
      <c r="J168" s="194"/>
      <c r="K168" s="195">
        <f>ROUND(P168*H168,2)</f>
        <v>0</v>
      </c>
      <c r="L168" s="191" t="s">
        <v>167</v>
      </c>
      <c r="M168" s="39"/>
      <c r="N168" s="196" t="s">
        <v>1</v>
      </c>
      <c r="O168" s="197" t="s">
        <v>37</v>
      </c>
      <c r="P168" s="198">
        <f>I168+J168</f>
        <v>0</v>
      </c>
      <c r="Q168" s="198">
        <f>ROUND(I168*H168,2)</f>
        <v>0</v>
      </c>
      <c r="R168" s="198">
        <f>ROUND(J168*H168,2)</f>
        <v>0</v>
      </c>
      <c r="S168" s="71"/>
      <c r="T168" s="199">
        <f>S168*H168</f>
        <v>0</v>
      </c>
      <c r="U168" s="199">
        <v>0</v>
      </c>
      <c r="V168" s="199">
        <f>U168*H168</f>
        <v>0</v>
      </c>
      <c r="W168" s="199">
        <v>0</v>
      </c>
      <c r="X168" s="200">
        <f>W168*H168</f>
        <v>0</v>
      </c>
      <c r="Y168" s="34"/>
      <c r="Z168" s="34"/>
      <c r="AA168" s="34"/>
      <c r="AB168" s="34"/>
      <c r="AC168" s="34"/>
      <c r="AD168" s="34"/>
      <c r="AE168" s="34"/>
      <c r="AR168" s="201" t="s">
        <v>168</v>
      </c>
      <c r="AT168" s="201" t="s">
        <v>163</v>
      </c>
      <c r="AU168" s="201" t="s">
        <v>84</v>
      </c>
      <c r="AY168" s="17" t="s">
        <v>160</v>
      </c>
      <c r="BE168" s="202">
        <f>IF(O168="základní",K168,0)</f>
        <v>0</v>
      </c>
      <c r="BF168" s="202">
        <f>IF(O168="snížená",K168,0)</f>
        <v>0</v>
      </c>
      <c r="BG168" s="202">
        <f>IF(O168="zákl. přenesená",K168,0)</f>
        <v>0</v>
      </c>
      <c r="BH168" s="202">
        <f>IF(O168="sníž. přenesená",K168,0)</f>
        <v>0</v>
      </c>
      <c r="BI168" s="202">
        <f>IF(O168="nulová",K168,0)</f>
        <v>0</v>
      </c>
      <c r="BJ168" s="17" t="s">
        <v>82</v>
      </c>
      <c r="BK168" s="202">
        <f>ROUND(P168*H168,2)</f>
        <v>0</v>
      </c>
      <c r="BL168" s="17" t="s">
        <v>168</v>
      </c>
      <c r="BM168" s="201" t="s">
        <v>233</v>
      </c>
    </row>
    <row r="169" spans="1:65" s="2" customFormat="1" ht="48.75">
      <c r="A169" s="34"/>
      <c r="B169" s="35"/>
      <c r="C169" s="36"/>
      <c r="D169" s="203" t="s">
        <v>170</v>
      </c>
      <c r="E169" s="36"/>
      <c r="F169" s="204" t="s">
        <v>234</v>
      </c>
      <c r="G169" s="36"/>
      <c r="H169" s="36"/>
      <c r="I169" s="205"/>
      <c r="J169" s="205"/>
      <c r="K169" s="36"/>
      <c r="L169" s="36"/>
      <c r="M169" s="39"/>
      <c r="N169" s="206"/>
      <c r="O169" s="207"/>
      <c r="P169" s="71"/>
      <c r="Q169" s="71"/>
      <c r="R169" s="71"/>
      <c r="S169" s="71"/>
      <c r="T169" s="71"/>
      <c r="U169" s="71"/>
      <c r="V169" s="71"/>
      <c r="W169" s="71"/>
      <c r="X169" s="72"/>
      <c r="Y169" s="34"/>
      <c r="Z169" s="34"/>
      <c r="AA169" s="34"/>
      <c r="AB169" s="34"/>
      <c r="AC169" s="34"/>
      <c r="AD169" s="34"/>
      <c r="AE169" s="34"/>
      <c r="AT169" s="17" t="s">
        <v>170</v>
      </c>
      <c r="AU169" s="17" t="s">
        <v>84</v>
      </c>
    </row>
    <row r="170" spans="1:65" s="2" customFormat="1" ht="39">
      <c r="A170" s="34"/>
      <c r="B170" s="35"/>
      <c r="C170" s="36"/>
      <c r="D170" s="203" t="s">
        <v>172</v>
      </c>
      <c r="E170" s="36"/>
      <c r="F170" s="208" t="s">
        <v>235</v>
      </c>
      <c r="G170" s="36"/>
      <c r="H170" s="36"/>
      <c r="I170" s="205"/>
      <c r="J170" s="205"/>
      <c r="K170" s="36"/>
      <c r="L170" s="36"/>
      <c r="M170" s="39"/>
      <c r="N170" s="206"/>
      <c r="O170" s="207"/>
      <c r="P170" s="71"/>
      <c r="Q170" s="71"/>
      <c r="R170" s="71"/>
      <c r="S170" s="71"/>
      <c r="T170" s="71"/>
      <c r="U170" s="71"/>
      <c r="V170" s="71"/>
      <c r="W170" s="71"/>
      <c r="X170" s="72"/>
      <c r="Y170" s="34"/>
      <c r="Z170" s="34"/>
      <c r="AA170" s="34"/>
      <c r="AB170" s="34"/>
      <c r="AC170" s="34"/>
      <c r="AD170" s="34"/>
      <c r="AE170" s="34"/>
      <c r="AT170" s="17" t="s">
        <v>172</v>
      </c>
      <c r="AU170" s="17" t="s">
        <v>84</v>
      </c>
    </row>
    <row r="171" spans="1:65" s="2" customFormat="1" ht="24">
      <c r="A171" s="34"/>
      <c r="B171" s="35"/>
      <c r="C171" s="189" t="s">
        <v>236</v>
      </c>
      <c r="D171" s="189" t="s">
        <v>163</v>
      </c>
      <c r="E171" s="190" t="s">
        <v>237</v>
      </c>
      <c r="F171" s="191" t="s">
        <v>238</v>
      </c>
      <c r="G171" s="192" t="s">
        <v>239</v>
      </c>
      <c r="H171" s="193">
        <v>2</v>
      </c>
      <c r="I171" s="194"/>
      <c r="J171" s="194"/>
      <c r="K171" s="195">
        <f>ROUND(P171*H171,2)</f>
        <v>0</v>
      </c>
      <c r="L171" s="191" t="s">
        <v>167</v>
      </c>
      <c r="M171" s="39"/>
      <c r="N171" s="196" t="s">
        <v>1</v>
      </c>
      <c r="O171" s="197" t="s">
        <v>37</v>
      </c>
      <c r="P171" s="198">
        <f>I171+J171</f>
        <v>0</v>
      </c>
      <c r="Q171" s="198">
        <f>ROUND(I171*H171,2)</f>
        <v>0</v>
      </c>
      <c r="R171" s="198">
        <f>ROUND(J171*H171,2)</f>
        <v>0</v>
      </c>
      <c r="S171" s="71"/>
      <c r="T171" s="199">
        <f>S171*H171</f>
        <v>0</v>
      </c>
      <c r="U171" s="199">
        <v>0</v>
      </c>
      <c r="V171" s="199">
        <f>U171*H171</f>
        <v>0</v>
      </c>
      <c r="W171" s="199">
        <v>0</v>
      </c>
      <c r="X171" s="200">
        <f>W171*H171</f>
        <v>0</v>
      </c>
      <c r="Y171" s="34"/>
      <c r="Z171" s="34"/>
      <c r="AA171" s="34"/>
      <c r="AB171" s="34"/>
      <c r="AC171" s="34"/>
      <c r="AD171" s="34"/>
      <c r="AE171" s="34"/>
      <c r="AR171" s="201" t="s">
        <v>168</v>
      </c>
      <c r="AT171" s="201" t="s">
        <v>163</v>
      </c>
      <c r="AU171" s="201" t="s">
        <v>84</v>
      </c>
      <c r="AY171" s="17" t="s">
        <v>160</v>
      </c>
      <c r="BE171" s="202">
        <f>IF(O171="základní",K171,0)</f>
        <v>0</v>
      </c>
      <c r="BF171" s="202">
        <f>IF(O171="snížená",K171,0)</f>
        <v>0</v>
      </c>
      <c r="BG171" s="202">
        <f>IF(O171="zákl. přenesená",K171,0)</f>
        <v>0</v>
      </c>
      <c r="BH171" s="202">
        <f>IF(O171="sníž. přenesená",K171,0)</f>
        <v>0</v>
      </c>
      <c r="BI171" s="202">
        <f>IF(O171="nulová",K171,0)</f>
        <v>0</v>
      </c>
      <c r="BJ171" s="17" t="s">
        <v>82</v>
      </c>
      <c r="BK171" s="202">
        <f>ROUND(P171*H171,2)</f>
        <v>0</v>
      </c>
      <c r="BL171" s="17" t="s">
        <v>168</v>
      </c>
      <c r="BM171" s="201" t="s">
        <v>240</v>
      </c>
    </row>
    <row r="172" spans="1:65" s="2" customFormat="1" ht="68.25">
      <c r="A172" s="34"/>
      <c r="B172" s="35"/>
      <c r="C172" s="36"/>
      <c r="D172" s="203" t="s">
        <v>170</v>
      </c>
      <c r="E172" s="36"/>
      <c r="F172" s="204" t="s">
        <v>241</v>
      </c>
      <c r="G172" s="36"/>
      <c r="H172" s="36"/>
      <c r="I172" s="205"/>
      <c r="J172" s="205"/>
      <c r="K172" s="36"/>
      <c r="L172" s="36"/>
      <c r="M172" s="39"/>
      <c r="N172" s="206"/>
      <c r="O172" s="207"/>
      <c r="P172" s="71"/>
      <c r="Q172" s="71"/>
      <c r="R172" s="71"/>
      <c r="S172" s="71"/>
      <c r="T172" s="71"/>
      <c r="U172" s="71"/>
      <c r="V172" s="71"/>
      <c r="W172" s="71"/>
      <c r="X172" s="72"/>
      <c r="Y172" s="34"/>
      <c r="Z172" s="34"/>
      <c r="AA172" s="34"/>
      <c r="AB172" s="34"/>
      <c r="AC172" s="34"/>
      <c r="AD172" s="34"/>
      <c r="AE172" s="34"/>
      <c r="AT172" s="17" t="s">
        <v>170</v>
      </c>
      <c r="AU172" s="17" t="s">
        <v>84</v>
      </c>
    </row>
    <row r="173" spans="1:65" s="2" customFormat="1" ht="68.25">
      <c r="A173" s="34"/>
      <c r="B173" s="35"/>
      <c r="C173" s="36"/>
      <c r="D173" s="203" t="s">
        <v>172</v>
      </c>
      <c r="E173" s="36"/>
      <c r="F173" s="208" t="s">
        <v>242</v>
      </c>
      <c r="G173" s="36"/>
      <c r="H173" s="36"/>
      <c r="I173" s="205"/>
      <c r="J173" s="205"/>
      <c r="K173" s="36"/>
      <c r="L173" s="36"/>
      <c r="M173" s="39"/>
      <c r="N173" s="206"/>
      <c r="O173" s="207"/>
      <c r="P173" s="71"/>
      <c r="Q173" s="71"/>
      <c r="R173" s="71"/>
      <c r="S173" s="71"/>
      <c r="T173" s="71"/>
      <c r="U173" s="71"/>
      <c r="V173" s="71"/>
      <c r="W173" s="71"/>
      <c r="X173" s="72"/>
      <c r="Y173" s="34"/>
      <c r="Z173" s="34"/>
      <c r="AA173" s="34"/>
      <c r="AB173" s="34"/>
      <c r="AC173" s="34"/>
      <c r="AD173" s="34"/>
      <c r="AE173" s="34"/>
      <c r="AT173" s="17" t="s">
        <v>172</v>
      </c>
      <c r="AU173" s="17" t="s">
        <v>84</v>
      </c>
    </row>
    <row r="174" spans="1:65" s="2" customFormat="1" ht="24">
      <c r="A174" s="34"/>
      <c r="B174" s="35"/>
      <c r="C174" s="189" t="s">
        <v>243</v>
      </c>
      <c r="D174" s="189" t="s">
        <v>163</v>
      </c>
      <c r="E174" s="190" t="s">
        <v>244</v>
      </c>
      <c r="F174" s="191" t="s">
        <v>245</v>
      </c>
      <c r="G174" s="192" t="s">
        <v>239</v>
      </c>
      <c r="H174" s="193">
        <v>6</v>
      </c>
      <c r="I174" s="194"/>
      <c r="J174" s="194"/>
      <c r="K174" s="195">
        <f>ROUND(P174*H174,2)</f>
        <v>0</v>
      </c>
      <c r="L174" s="191" t="s">
        <v>167</v>
      </c>
      <c r="M174" s="39"/>
      <c r="N174" s="196" t="s">
        <v>1</v>
      </c>
      <c r="O174" s="197" t="s">
        <v>37</v>
      </c>
      <c r="P174" s="198">
        <f>I174+J174</f>
        <v>0</v>
      </c>
      <c r="Q174" s="198">
        <f>ROUND(I174*H174,2)</f>
        <v>0</v>
      </c>
      <c r="R174" s="198">
        <f>ROUND(J174*H174,2)</f>
        <v>0</v>
      </c>
      <c r="S174" s="71"/>
      <c r="T174" s="199">
        <f>S174*H174</f>
        <v>0</v>
      </c>
      <c r="U174" s="199">
        <v>0</v>
      </c>
      <c r="V174" s="199">
        <f>U174*H174</f>
        <v>0</v>
      </c>
      <c r="W174" s="199">
        <v>0</v>
      </c>
      <c r="X174" s="200">
        <f>W174*H174</f>
        <v>0</v>
      </c>
      <c r="Y174" s="34"/>
      <c r="Z174" s="34"/>
      <c r="AA174" s="34"/>
      <c r="AB174" s="34"/>
      <c r="AC174" s="34"/>
      <c r="AD174" s="34"/>
      <c r="AE174" s="34"/>
      <c r="AR174" s="201" t="s">
        <v>168</v>
      </c>
      <c r="AT174" s="201" t="s">
        <v>163</v>
      </c>
      <c r="AU174" s="201" t="s">
        <v>84</v>
      </c>
      <c r="AY174" s="17" t="s">
        <v>160</v>
      </c>
      <c r="BE174" s="202">
        <f>IF(O174="základní",K174,0)</f>
        <v>0</v>
      </c>
      <c r="BF174" s="202">
        <f>IF(O174="snížená",K174,0)</f>
        <v>0</v>
      </c>
      <c r="BG174" s="202">
        <f>IF(O174="zákl. přenesená",K174,0)</f>
        <v>0</v>
      </c>
      <c r="BH174" s="202">
        <f>IF(O174="sníž. přenesená",K174,0)</f>
        <v>0</v>
      </c>
      <c r="BI174" s="202">
        <f>IF(O174="nulová",K174,0)</f>
        <v>0</v>
      </c>
      <c r="BJ174" s="17" t="s">
        <v>82</v>
      </c>
      <c r="BK174" s="202">
        <f>ROUND(P174*H174,2)</f>
        <v>0</v>
      </c>
      <c r="BL174" s="17" t="s">
        <v>168</v>
      </c>
      <c r="BM174" s="201" t="s">
        <v>246</v>
      </c>
    </row>
    <row r="175" spans="1:65" s="2" customFormat="1" ht="87.75">
      <c r="A175" s="34"/>
      <c r="B175" s="35"/>
      <c r="C175" s="36"/>
      <c r="D175" s="203" t="s">
        <v>170</v>
      </c>
      <c r="E175" s="36"/>
      <c r="F175" s="204" t="s">
        <v>247</v>
      </c>
      <c r="G175" s="36"/>
      <c r="H175" s="36"/>
      <c r="I175" s="205"/>
      <c r="J175" s="205"/>
      <c r="K175" s="36"/>
      <c r="L175" s="36"/>
      <c r="M175" s="39"/>
      <c r="N175" s="206"/>
      <c r="O175" s="207"/>
      <c r="P175" s="71"/>
      <c r="Q175" s="71"/>
      <c r="R175" s="71"/>
      <c r="S175" s="71"/>
      <c r="T175" s="71"/>
      <c r="U175" s="71"/>
      <c r="V175" s="71"/>
      <c r="W175" s="71"/>
      <c r="X175" s="72"/>
      <c r="Y175" s="34"/>
      <c r="Z175" s="34"/>
      <c r="AA175" s="34"/>
      <c r="AB175" s="34"/>
      <c r="AC175" s="34"/>
      <c r="AD175" s="34"/>
      <c r="AE175" s="34"/>
      <c r="AT175" s="17" t="s">
        <v>170</v>
      </c>
      <c r="AU175" s="17" t="s">
        <v>84</v>
      </c>
    </row>
    <row r="176" spans="1:65" s="2" customFormat="1" ht="78">
      <c r="A176" s="34"/>
      <c r="B176" s="35"/>
      <c r="C176" s="36"/>
      <c r="D176" s="203" t="s">
        <v>172</v>
      </c>
      <c r="E176" s="36"/>
      <c r="F176" s="208" t="s">
        <v>248</v>
      </c>
      <c r="G176" s="36"/>
      <c r="H176" s="36"/>
      <c r="I176" s="205"/>
      <c r="J176" s="205"/>
      <c r="K176" s="36"/>
      <c r="L176" s="36"/>
      <c r="M176" s="39"/>
      <c r="N176" s="206"/>
      <c r="O176" s="207"/>
      <c r="P176" s="71"/>
      <c r="Q176" s="71"/>
      <c r="R176" s="71"/>
      <c r="S176" s="71"/>
      <c r="T176" s="71"/>
      <c r="U176" s="71"/>
      <c r="V176" s="71"/>
      <c r="W176" s="71"/>
      <c r="X176" s="72"/>
      <c r="Y176" s="34"/>
      <c r="Z176" s="34"/>
      <c r="AA176" s="34"/>
      <c r="AB176" s="34"/>
      <c r="AC176" s="34"/>
      <c r="AD176" s="34"/>
      <c r="AE176" s="34"/>
      <c r="AT176" s="17" t="s">
        <v>172</v>
      </c>
      <c r="AU176" s="17" t="s">
        <v>84</v>
      </c>
    </row>
    <row r="177" spans="1:65" s="2" customFormat="1" ht="24">
      <c r="A177" s="34"/>
      <c r="B177" s="35"/>
      <c r="C177" s="189" t="s">
        <v>249</v>
      </c>
      <c r="D177" s="189" t="s">
        <v>163</v>
      </c>
      <c r="E177" s="190" t="s">
        <v>250</v>
      </c>
      <c r="F177" s="191" t="s">
        <v>251</v>
      </c>
      <c r="G177" s="192" t="s">
        <v>239</v>
      </c>
      <c r="H177" s="193">
        <v>6</v>
      </c>
      <c r="I177" s="194"/>
      <c r="J177" s="194"/>
      <c r="K177" s="195">
        <f>ROUND(P177*H177,2)</f>
        <v>0</v>
      </c>
      <c r="L177" s="191" t="s">
        <v>167</v>
      </c>
      <c r="M177" s="39"/>
      <c r="N177" s="196" t="s">
        <v>1</v>
      </c>
      <c r="O177" s="197" t="s">
        <v>37</v>
      </c>
      <c r="P177" s="198">
        <f>I177+J177</f>
        <v>0</v>
      </c>
      <c r="Q177" s="198">
        <f>ROUND(I177*H177,2)</f>
        <v>0</v>
      </c>
      <c r="R177" s="198">
        <f>ROUND(J177*H177,2)</f>
        <v>0</v>
      </c>
      <c r="S177" s="71"/>
      <c r="T177" s="199">
        <f>S177*H177</f>
        <v>0</v>
      </c>
      <c r="U177" s="199">
        <v>0</v>
      </c>
      <c r="V177" s="199">
        <f>U177*H177</f>
        <v>0</v>
      </c>
      <c r="W177" s="199">
        <v>0</v>
      </c>
      <c r="X177" s="200">
        <f>W177*H177</f>
        <v>0</v>
      </c>
      <c r="Y177" s="34"/>
      <c r="Z177" s="34"/>
      <c r="AA177" s="34"/>
      <c r="AB177" s="34"/>
      <c r="AC177" s="34"/>
      <c r="AD177" s="34"/>
      <c r="AE177" s="34"/>
      <c r="AR177" s="201" t="s">
        <v>168</v>
      </c>
      <c r="AT177" s="201" t="s">
        <v>163</v>
      </c>
      <c r="AU177" s="201" t="s">
        <v>84</v>
      </c>
      <c r="AY177" s="17" t="s">
        <v>160</v>
      </c>
      <c r="BE177" s="202">
        <f>IF(O177="základní",K177,0)</f>
        <v>0</v>
      </c>
      <c r="BF177" s="202">
        <f>IF(O177="snížená",K177,0)</f>
        <v>0</v>
      </c>
      <c r="BG177" s="202">
        <f>IF(O177="zákl. přenesená",K177,0)</f>
        <v>0</v>
      </c>
      <c r="BH177" s="202">
        <f>IF(O177="sníž. přenesená",K177,0)</f>
        <v>0</v>
      </c>
      <c r="BI177" s="202">
        <f>IF(O177="nulová",K177,0)</f>
        <v>0</v>
      </c>
      <c r="BJ177" s="17" t="s">
        <v>82</v>
      </c>
      <c r="BK177" s="202">
        <f>ROUND(P177*H177,2)</f>
        <v>0</v>
      </c>
      <c r="BL177" s="17" t="s">
        <v>168</v>
      </c>
      <c r="BM177" s="201" t="s">
        <v>252</v>
      </c>
    </row>
    <row r="178" spans="1:65" s="2" customFormat="1" ht="87.75">
      <c r="A178" s="34"/>
      <c r="B178" s="35"/>
      <c r="C178" s="36"/>
      <c r="D178" s="203" t="s">
        <v>170</v>
      </c>
      <c r="E178" s="36"/>
      <c r="F178" s="204" t="s">
        <v>253</v>
      </c>
      <c r="G178" s="36"/>
      <c r="H178" s="36"/>
      <c r="I178" s="205"/>
      <c r="J178" s="205"/>
      <c r="K178" s="36"/>
      <c r="L178" s="36"/>
      <c r="M178" s="39"/>
      <c r="N178" s="206"/>
      <c r="O178" s="207"/>
      <c r="P178" s="71"/>
      <c r="Q178" s="71"/>
      <c r="R178" s="71"/>
      <c r="S178" s="71"/>
      <c r="T178" s="71"/>
      <c r="U178" s="71"/>
      <c r="V178" s="71"/>
      <c r="W178" s="71"/>
      <c r="X178" s="72"/>
      <c r="Y178" s="34"/>
      <c r="Z178" s="34"/>
      <c r="AA178" s="34"/>
      <c r="AB178" s="34"/>
      <c r="AC178" s="34"/>
      <c r="AD178" s="34"/>
      <c r="AE178" s="34"/>
      <c r="AT178" s="17" t="s">
        <v>170</v>
      </c>
      <c r="AU178" s="17" t="s">
        <v>84</v>
      </c>
    </row>
    <row r="179" spans="1:65" s="2" customFormat="1" ht="78">
      <c r="A179" s="34"/>
      <c r="B179" s="35"/>
      <c r="C179" s="36"/>
      <c r="D179" s="203" t="s">
        <v>172</v>
      </c>
      <c r="E179" s="36"/>
      <c r="F179" s="208" t="s">
        <v>248</v>
      </c>
      <c r="G179" s="36"/>
      <c r="H179" s="36"/>
      <c r="I179" s="205"/>
      <c r="J179" s="205"/>
      <c r="K179" s="36"/>
      <c r="L179" s="36"/>
      <c r="M179" s="39"/>
      <c r="N179" s="206"/>
      <c r="O179" s="207"/>
      <c r="P179" s="71"/>
      <c r="Q179" s="71"/>
      <c r="R179" s="71"/>
      <c r="S179" s="71"/>
      <c r="T179" s="71"/>
      <c r="U179" s="71"/>
      <c r="V179" s="71"/>
      <c r="W179" s="71"/>
      <c r="X179" s="72"/>
      <c r="Y179" s="34"/>
      <c r="Z179" s="34"/>
      <c r="AA179" s="34"/>
      <c r="AB179" s="34"/>
      <c r="AC179" s="34"/>
      <c r="AD179" s="34"/>
      <c r="AE179" s="34"/>
      <c r="AT179" s="17" t="s">
        <v>172</v>
      </c>
      <c r="AU179" s="17" t="s">
        <v>84</v>
      </c>
    </row>
    <row r="180" spans="1:65" s="2" customFormat="1" ht="24">
      <c r="A180" s="34"/>
      <c r="B180" s="35"/>
      <c r="C180" s="189" t="s">
        <v>254</v>
      </c>
      <c r="D180" s="189" t="s">
        <v>163</v>
      </c>
      <c r="E180" s="190" t="s">
        <v>255</v>
      </c>
      <c r="F180" s="191" t="s">
        <v>256</v>
      </c>
      <c r="G180" s="192" t="s">
        <v>239</v>
      </c>
      <c r="H180" s="193">
        <v>2</v>
      </c>
      <c r="I180" s="194"/>
      <c r="J180" s="194"/>
      <c r="K180" s="195">
        <f>ROUND(P180*H180,2)</f>
        <v>0</v>
      </c>
      <c r="L180" s="191" t="s">
        <v>167</v>
      </c>
      <c r="M180" s="39"/>
      <c r="N180" s="196" t="s">
        <v>1</v>
      </c>
      <c r="O180" s="197" t="s">
        <v>37</v>
      </c>
      <c r="P180" s="198">
        <f>I180+J180</f>
        <v>0</v>
      </c>
      <c r="Q180" s="198">
        <f>ROUND(I180*H180,2)</f>
        <v>0</v>
      </c>
      <c r="R180" s="198">
        <f>ROUND(J180*H180,2)</f>
        <v>0</v>
      </c>
      <c r="S180" s="71"/>
      <c r="T180" s="199">
        <f>S180*H180</f>
        <v>0</v>
      </c>
      <c r="U180" s="199">
        <v>0</v>
      </c>
      <c r="V180" s="199">
        <f>U180*H180</f>
        <v>0</v>
      </c>
      <c r="W180" s="199">
        <v>0</v>
      </c>
      <c r="X180" s="200">
        <f>W180*H180</f>
        <v>0</v>
      </c>
      <c r="Y180" s="34"/>
      <c r="Z180" s="34"/>
      <c r="AA180" s="34"/>
      <c r="AB180" s="34"/>
      <c r="AC180" s="34"/>
      <c r="AD180" s="34"/>
      <c r="AE180" s="34"/>
      <c r="AR180" s="201" t="s">
        <v>168</v>
      </c>
      <c r="AT180" s="201" t="s">
        <v>163</v>
      </c>
      <c r="AU180" s="201" t="s">
        <v>84</v>
      </c>
      <c r="AY180" s="17" t="s">
        <v>160</v>
      </c>
      <c r="BE180" s="202">
        <f>IF(O180="základní",K180,0)</f>
        <v>0</v>
      </c>
      <c r="BF180" s="202">
        <f>IF(O180="snížená",K180,0)</f>
        <v>0</v>
      </c>
      <c r="BG180" s="202">
        <f>IF(O180="zákl. přenesená",K180,0)</f>
        <v>0</v>
      </c>
      <c r="BH180" s="202">
        <f>IF(O180="sníž. přenesená",K180,0)</f>
        <v>0</v>
      </c>
      <c r="BI180" s="202">
        <f>IF(O180="nulová",K180,0)</f>
        <v>0</v>
      </c>
      <c r="BJ180" s="17" t="s">
        <v>82</v>
      </c>
      <c r="BK180" s="202">
        <f>ROUND(P180*H180,2)</f>
        <v>0</v>
      </c>
      <c r="BL180" s="17" t="s">
        <v>168</v>
      </c>
      <c r="BM180" s="201" t="s">
        <v>257</v>
      </c>
    </row>
    <row r="181" spans="1:65" s="2" customFormat="1" ht="58.5">
      <c r="A181" s="34"/>
      <c r="B181" s="35"/>
      <c r="C181" s="36"/>
      <c r="D181" s="203" t="s">
        <v>170</v>
      </c>
      <c r="E181" s="36"/>
      <c r="F181" s="204" t="s">
        <v>258</v>
      </c>
      <c r="G181" s="36"/>
      <c r="H181" s="36"/>
      <c r="I181" s="205"/>
      <c r="J181" s="205"/>
      <c r="K181" s="36"/>
      <c r="L181" s="36"/>
      <c r="M181" s="39"/>
      <c r="N181" s="206"/>
      <c r="O181" s="207"/>
      <c r="P181" s="71"/>
      <c r="Q181" s="71"/>
      <c r="R181" s="71"/>
      <c r="S181" s="71"/>
      <c r="T181" s="71"/>
      <c r="U181" s="71"/>
      <c r="V181" s="71"/>
      <c r="W181" s="71"/>
      <c r="X181" s="72"/>
      <c r="Y181" s="34"/>
      <c r="Z181" s="34"/>
      <c r="AA181" s="34"/>
      <c r="AB181" s="34"/>
      <c r="AC181" s="34"/>
      <c r="AD181" s="34"/>
      <c r="AE181" s="34"/>
      <c r="AT181" s="17" t="s">
        <v>170</v>
      </c>
      <c r="AU181" s="17" t="s">
        <v>84</v>
      </c>
    </row>
    <row r="182" spans="1:65" s="2" customFormat="1" ht="48.75">
      <c r="A182" s="34"/>
      <c r="B182" s="35"/>
      <c r="C182" s="36"/>
      <c r="D182" s="203" t="s">
        <v>172</v>
      </c>
      <c r="E182" s="36"/>
      <c r="F182" s="208" t="s">
        <v>259</v>
      </c>
      <c r="G182" s="36"/>
      <c r="H182" s="36"/>
      <c r="I182" s="205"/>
      <c r="J182" s="205"/>
      <c r="K182" s="36"/>
      <c r="L182" s="36"/>
      <c r="M182" s="39"/>
      <c r="N182" s="206"/>
      <c r="O182" s="207"/>
      <c r="P182" s="71"/>
      <c r="Q182" s="71"/>
      <c r="R182" s="71"/>
      <c r="S182" s="71"/>
      <c r="T182" s="71"/>
      <c r="U182" s="71"/>
      <c r="V182" s="71"/>
      <c r="W182" s="71"/>
      <c r="X182" s="72"/>
      <c r="Y182" s="34"/>
      <c r="Z182" s="34"/>
      <c r="AA182" s="34"/>
      <c r="AB182" s="34"/>
      <c r="AC182" s="34"/>
      <c r="AD182" s="34"/>
      <c r="AE182" s="34"/>
      <c r="AT182" s="17" t="s">
        <v>172</v>
      </c>
      <c r="AU182" s="17" t="s">
        <v>84</v>
      </c>
    </row>
    <row r="183" spans="1:65" s="2" customFormat="1" ht="44.25" customHeight="1">
      <c r="A183" s="34"/>
      <c r="B183" s="35"/>
      <c r="C183" s="189" t="s">
        <v>260</v>
      </c>
      <c r="D183" s="189" t="s">
        <v>163</v>
      </c>
      <c r="E183" s="190" t="s">
        <v>261</v>
      </c>
      <c r="F183" s="191" t="s">
        <v>262</v>
      </c>
      <c r="G183" s="192" t="s">
        <v>263</v>
      </c>
      <c r="H183" s="193">
        <v>500</v>
      </c>
      <c r="I183" s="194"/>
      <c r="J183" s="194"/>
      <c r="K183" s="195">
        <f>ROUND(P183*H183,2)</f>
        <v>0</v>
      </c>
      <c r="L183" s="191" t="s">
        <v>167</v>
      </c>
      <c r="M183" s="39"/>
      <c r="N183" s="196" t="s">
        <v>1</v>
      </c>
      <c r="O183" s="197" t="s">
        <v>37</v>
      </c>
      <c r="P183" s="198">
        <f>I183+J183</f>
        <v>0</v>
      </c>
      <c r="Q183" s="198">
        <f>ROUND(I183*H183,2)</f>
        <v>0</v>
      </c>
      <c r="R183" s="198">
        <f>ROUND(J183*H183,2)</f>
        <v>0</v>
      </c>
      <c r="S183" s="71"/>
      <c r="T183" s="199">
        <f>S183*H183</f>
        <v>0</v>
      </c>
      <c r="U183" s="199">
        <v>0</v>
      </c>
      <c r="V183" s="199">
        <f>U183*H183</f>
        <v>0</v>
      </c>
      <c r="W183" s="199">
        <v>0</v>
      </c>
      <c r="X183" s="200">
        <f>W183*H183</f>
        <v>0</v>
      </c>
      <c r="Y183" s="34"/>
      <c r="Z183" s="34"/>
      <c r="AA183" s="34"/>
      <c r="AB183" s="34"/>
      <c r="AC183" s="34"/>
      <c r="AD183" s="34"/>
      <c r="AE183" s="34"/>
      <c r="AR183" s="201" t="s">
        <v>168</v>
      </c>
      <c r="AT183" s="201" t="s">
        <v>163</v>
      </c>
      <c r="AU183" s="201" t="s">
        <v>84</v>
      </c>
      <c r="AY183" s="17" t="s">
        <v>160</v>
      </c>
      <c r="BE183" s="202">
        <f>IF(O183="základní",K183,0)</f>
        <v>0</v>
      </c>
      <c r="BF183" s="202">
        <f>IF(O183="snížená",K183,0)</f>
        <v>0</v>
      </c>
      <c r="BG183" s="202">
        <f>IF(O183="zákl. přenesená",K183,0)</f>
        <v>0</v>
      </c>
      <c r="BH183" s="202">
        <f>IF(O183="sníž. přenesená",K183,0)</f>
        <v>0</v>
      </c>
      <c r="BI183" s="202">
        <f>IF(O183="nulová",K183,0)</f>
        <v>0</v>
      </c>
      <c r="BJ183" s="17" t="s">
        <v>82</v>
      </c>
      <c r="BK183" s="202">
        <f>ROUND(P183*H183,2)</f>
        <v>0</v>
      </c>
      <c r="BL183" s="17" t="s">
        <v>168</v>
      </c>
      <c r="BM183" s="201" t="s">
        <v>264</v>
      </c>
    </row>
    <row r="184" spans="1:65" s="2" customFormat="1" ht="58.5">
      <c r="A184" s="34"/>
      <c r="B184" s="35"/>
      <c r="C184" s="36"/>
      <c r="D184" s="203" t="s">
        <v>170</v>
      </c>
      <c r="E184" s="36"/>
      <c r="F184" s="204" t="s">
        <v>265</v>
      </c>
      <c r="G184" s="36"/>
      <c r="H184" s="36"/>
      <c r="I184" s="205"/>
      <c r="J184" s="205"/>
      <c r="K184" s="36"/>
      <c r="L184" s="36"/>
      <c r="M184" s="39"/>
      <c r="N184" s="206"/>
      <c r="O184" s="207"/>
      <c r="P184" s="71"/>
      <c r="Q184" s="71"/>
      <c r="R184" s="71"/>
      <c r="S184" s="71"/>
      <c r="T184" s="71"/>
      <c r="U184" s="71"/>
      <c r="V184" s="71"/>
      <c r="W184" s="71"/>
      <c r="X184" s="72"/>
      <c r="Y184" s="34"/>
      <c r="Z184" s="34"/>
      <c r="AA184" s="34"/>
      <c r="AB184" s="34"/>
      <c r="AC184" s="34"/>
      <c r="AD184" s="34"/>
      <c r="AE184" s="34"/>
      <c r="AT184" s="17" t="s">
        <v>170</v>
      </c>
      <c r="AU184" s="17" t="s">
        <v>84</v>
      </c>
    </row>
    <row r="185" spans="1:65" s="2" customFormat="1" ht="48.75">
      <c r="A185" s="34"/>
      <c r="B185" s="35"/>
      <c r="C185" s="36"/>
      <c r="D185" s="203" t="s">
        <v>172</v>
      </c>
      <c r="E185" s="36"/>
      <c r="F185" s="208" t="s">
        <v>266</v>
      </c>
      <c r="G185" s="36"/>
      <c r="H185" s="36"/>
      <c r="I185" s="205"/>
      <c r="J185" s="205"/>
      <c r="K185" s="36"/>
      <c r="L185" s="36"/>
      <c r="M185" s="39"/>
      <c r="N185" s="206"/>
      <c r="O185" s="207"/>
      <c r="P185" s="71"/>
      <c r="Q185" s="71"/>
      <c r="R185" s="71"/>
      <c r="S185" s="71"/>
      <c r="T185" s="71"/>
      <c r="U185" s="71"/>
      <c r="V185" s="71"/>
      <c r="W185" s="71"/>
      <c r="X185" s="72"/>
      <c r="Y185" s="34"/>
      <c r="Z185" s="34"/>
      <c r="AA185" s="34"/>
      <c r="AB185" s="34"/>
      <c r="AC185" s="34"/>
      <c r="AD185" s="34"/>
      <c r="AE185" s="34"/>
      <c r="AT185" s="17" t="s">
        <v>172</v>
      </c>
      <c r="AU185" s="17" t="s">
        <v>84</v>
      </c>
    </row>
    <row r="186" spans="1:65" s="2" customFormat="1" ht="19.5">
      <c r="A186" s="34"/>
      <c r="B186" s="35"/>
      <c r="C186" s="36"/>
      <c r="D186" s="203" t="s">
        <v>180</v>
      </c>
      <c r="E186" s="36"/>
      <c r="F186" s="208" t="s">
        <v>267</v>
      </c>
      <c r="G186" s="36"/>
      <c r="H186" s="36"/>
      <c r="I186" s="205"/>
      <c r="J186" s="205"/>
      <c r="K186" s="36"/>
      <c r="L186" s="36"/>
      <c r="M186" s="39"/>
      <c r="N186" s="206"/>
      <c r="O186" s="207"/>
      <c r="P186" s="71"/>
      <c r="Q186" s="71"/>
      <c r="R186" s="71"/>
      <c r="S186" s="71"/>
      <c r="T186" s="71"/>
      <c r="U186" s="71"/>
      <c r="V186" s="71"/>
      <c r="W186" s="71"/>
      <c r="X186" s="72"/>
      <c r="Y186" s="34"/>
      <c r="Z186" s="34"/>
      <c r="AA186" s="34"/>
      <c r="AB186" s="34"/>
      <c r="AC186" s="34"/>
      <c r="AD186" s="34"/>
      <c r="AE186" s="34"/>
      <c r="AT186" s="17" t="s">
        <v>180</v>
      </c>
      <c r="AU186" s="17" t="s">
        <v>84</v>
      </c>
    </row>
    <row r="187" spans="1:65" s="2" customFormat="1" ht="24.2" customHeight="1">
      <c r="A187" s="34"/>
      <c r="B187" s="35"/>
      <c r="C187" s="189" t="s">
        <v>268</v>
      </c>
      <c r="D187" s="189" t="s">
        <v>163</v>
      </c>
      <c r="E187" s="190" t="s">
        <v>269</v>
      </c>
      <c r="F187" s="191" t="s">
        <v>270</v>
      </c>
      <c r="G187" s="192" t="s">
        <v>263</v>
      </c>
      <c r="H187" s="193">
        <v>140</v>
      </c>
      <c r="I187" s="194"/>
      <c r="J187" s="194"/>
      <c r="K187" s="195">
        <f>ROUND(P187*H187,2)</f>
        <v>0</v>
      </c>
      <c r="L187" s="191" t="s">
        <v>167</v>
      </c>
      <c r="M187" s="39"/>
      <c r="N187" s="196" t="s">
        <v>1</v>
      </c>
      <c r="O187" s="197" t="s">
        <v>37</v>
      </c>
      <c r="P187" s="198">
        <f>I187+J187</f>
        <v>0</v>
      </c>
      <c r="Q187" s="198">
        <f>ROUND(I187*H187,2)</f>
        <v>0</v>
      </c>
      <c r="R187" s="198">
        <f>ROUND(J187*H187,2)</f>
        <v>0</v>
      </c>
      <c r="S187" s="71"/>
      <c r="T187" s="199">
        <f>S187*H187</f>
        <v>0</v>
      </c>
      <c r="U187" s="199">
        <v>0</v>
      </c>
      <c r="V187" s="199">
        <f>U187*H187</f>
        <v>0</v>
      </c>
      <c r="W187" s="199">
        <v>0</v>
      </c>
      <c r="X187" s="200">
        <f>W187*H187</f>
        <v>0</v>
      </c>
      <c r="Y187" s="34"/>
      <c r="Z187" s="34"/>
      <c r="AA187" s="34"/>
      <c r="AB187" s="34"/>
      <c r="AC187" s="34"/>
      <c r="AD187" s="34"/>
      <c r="AE187" s="34"/>
      <c r="AR187" s="201" t="s">
        <v>168</v>
      </c>
      <c r="AT187" s="201" t="s">
        <v>163</v>
      </c>
      <c r="AU187" s="201" t="s">
        <v>84</v>
      </c>
      <c r="AY187" s="17" t="s">
        <v>160</v>
      </c>
      <c r="BE187" s="202">
        <f>IF(O187="základní",K187,0)</f>
        <v>0</v>
      </c>
      <c r="BF187" s="202">
        <f>IF(O187="snížená",K187,0)</f>
        <v>0</v>
      </c>
      <c r="BG187" s="202">
        <f>IF(O187="zákl. přenesená",K187,0)</f>
        <v>0</v>
      </c>
      <c r="BH187" s="202">
        <f>IF(O187="sníž. přenesená",K187,0)</f>
        <v>0</v>
      </c>
      <c r="BI187" s="202">
        <f>IF(O187="nulová",K187,0)</f>
        <v>0</v>
      </c>
      <c r="BJ187" s="17" t="s">
        <v>82</v>
      </c>
      <c r="BK187" s="202">
        <f>ROUND(P187*H187,2)</f>
        <v>0</v>
      </c>
      <c r="BL187" s="17" t="s">
        <v>168</v>
      </c>
      <c r="BM187" s="201" t="s">
        <v>271</v>
      </c>
    </row>
    <row r="188" spans="1:65" s="2" customFormat="1" ht="39">
      <c r="A188" s="34"/>
      <c r="B188" s="35"/>
      <c r="C188" s="36"/>
      <c r="D188" s="203" t="s">
        <v>170</v>
      </c>
      <c r="E188" s="36"/>
      <c r="F188" s="204" t="s">
        <v>272</v>
      </c>
      <c r="G188" s="36"/>
      <c r="H188" s="36"/>
      <c r="I188" s="205"/>
      <c r="J188" s="205"/>
      <c r="K188" s="36"/>
      <c r="L188" s="36"/>
      <c r="M188" s="39"/>
      <c r="N188" s="206"/>
      <c r="O188" s="207"/>
      <c r="P188" s="71"/>
      <c r="Q188" s="71"/>
      <c r="R188" s="71"/>
      <c r="S188" s="71"/>
      <c r="T188" s="71"/>
      <c r="U188" s="71"/>
      <c r="V188" s="71"/>
      <c r="W188" s="71"/>
      <c r="X188" s="72"/>
      <c r="Y188" s="34"/>
      <c r="Z188" s="34"/>
      <c r="AA188" s="34"/>
      <c r="AB188" s="34"/>
      <c r="AC188" s="34"/>
      <c r="AD188" s="34"/>
      <c r="AE188" s="34"/>
      <c r="AT188" s="17" t="s">
        <v>170</v>
      </c>
      <c r="AU188" s="17" t="s">
        <v>84</v>
      </c>
    </row>
    <row r="189" spans="1:65" s="2" customFormat="1" ht="39">
      <c r="A189" s="34"/>
      <c r="B189" s="35"/>
      <c r="C189" s="36"/>
      <c r="D189" s="203" t="s">
        <v>172</v>
      </c>
      <c r="E189" s="36"/>
      <c r="F189" s="208" t="s">
        <v>273</v>
      </c>
      <c r="G189" s="36"/>
      <c r="H189" s="36"/>
      <c r="I189" s="205"/>
      <c r="J189" s="205"/>
      <c r="K189" s="36"/>
      <c r="L189" s="36"/>
      <c r="M189" s="39"/>
      <c r="N189" s="206"/>
      <c r="O189" s="207"/>
      <c r="P189" s="71"/>
      <c r="Q189" s="71"/>
      <c r="R189" s="71"/>
      <c r="S189" s="71"/>
      <c r="T189" s="71"/>
      <c r="U189" s="71"/>
      <c r="V189" s="71"/>
      <c r="W189" s="71"/>
      <c r="X189" s="72"/>
      <c r="Y189" s="34"/>
      <c r="Z189" s="34"/>
      <c r="AA189" s="34"/>
      <c r="AB189" s="34"/>
      <c r="AC189" s="34"/>
      <c r="AD189" s="34"/>
      <c r="AE189" s="34"/>
      <c r="AT189" s="17" t="s">
        <v>172</v>
      </c>
      <c r="AU189" s="17" t="s">
        <v>84</v>
      </c>
    </row>
    <row r="190" spans="1:65" s="2" customFormat="1" ht="24.2" customHeight="1">
      <c r="A190" s="34"/>
      <c r="B190" s="35"/>
      <c r="C190" s="189" t="s">
        <v>9</v>
      </c>
      <c r="D190" s="189" t="s">
        <v>163</v>
      </c>
      <c r="E190" s="190" t="s">
        <v>274</v>
      </c>
      <c r="F190" s="191" t="s">
        <v>275</v>
      </c>
      <c r="G190" s="192" t="s">
        <v>176</v>
      </c>
      <c r="H190" s="193">
        <v>1000</v>
      </c>
      <c r="I190" s="194"/>
      <c r="J190" s="194"/>
      <c r="K190" s="195">
        <f>ROUND(P190*H190,2)</f>
        <v>0</v>
      </c>
      <c r="L190" s="191" t="s">
        <v>167</v>
      </c>
      <c r="M190" s="39"/>
      <c r="N190" s="196" t="s">
        <v>1</v>
      </c>
      <c r="O190" s="197" t="s">
        <v>37</v>
      </c>
      <c r="P190" s="198">
        <f>I190+J190</f>
        <v>0</v>
      </c>
      <c r="Q190" s="198">
        <f>ROUND(I190*H190,2)</f>
        <v>0</v>
      </c>
      <c r="R190" s="198">
        <f>ROUND(J190*H190,2)</f>
        <v>0</v>
      </c>
      <c r="S190" s="71"/>
      <c r="T190" s="199">
        <f>S190*H190</f>
        <v>0</v>
      </c>
      <c r="U190" s="199">
        <v>0</v>
      </c>
      <c r="V190" s="199">
        <f>U190*H190</f>
        <v>0</v>
      </c>
      <c r="W190" s="199">
        <v>0</v>
      </c>
      <c r="X190" s="200">
        <f>W190*H190</f>
        <v>0</v>
      </c>
      <c r="Y190" s="34"/>
      <c r="Z190" s="34"/>
      <c r="AA190" s="34"/>
      <c r="AB190" s="34"/>
      <c r="AC190" s="34"/>
      <c r="AD190" s="34"/>
      <c r="AE190" s="34"/>
      <c r="AR190" s="201" t="s">
        <v>168</v>
      </c>
      <c r="AT190" s="201" t="s">
        <v>163</v>
      </c>
      <c r="AU190" s="201" t="s">
        <v>84</v>
      </c>
      <c r="AY190" s="17" t="s">
        <v>160</v>
      </c>
      <c r="BE190" s="202">
        <f>IF(O190="základní",K190,0)</f>
        <v>0</v>
      </c>
      <c r="BF190" s="202">
        <f>IF(O190="snížená",K190,0)</f>
        <v>0</v>
      </c>
      <c r="BG190" s="202">
        <f>IF(O190="zákl. přenesená",K190,0)</f>
        <v>0</v>
      </c>
      <c r="BH190" s="202">
        <f>IF(O190="sníž. přenesená",K190,0)</f>
        <v>0</v>
      </c>
      <c r="BI190" s="202">
        <f>IF(O190="nulová",K190,0)</f>
        <v>0</v>
      </c>
      <c r="BJ190" s="17" t="s">
        <v>82</v>
      </c>
      <c r="BK190" s="202">
        <f>ROUND(P190*H190,2)</f>
        <v>0</v>
      </c>
      <c r="BL190" s="17" t="s">
        <v>168</v>
      </c>
      <c r="BM190" s="201" t="s">
        <v>276</v>
      </c>
    </row>
    <row r="191" spans="1:65" s="2" customFormat="1" ht="29.25">
      <c r="A191" s="34"/>
      <c r="B191" s="35"/>
      <c r="C191" s="36"/>
      <c r="D191" s="203" t="s">
        <v>170</v>
      </c>
      <c r="E191" s="36"/>
      <c r="F191" s="204" t="s">
        <v>277</v>
      </c>
      <c r="G191" s="36"/>
      <c r="H191" s="36"/>
      <c r="I191" s="205"/>
      <c r="J191" s="205"/>
      <c r="K191" s="36"/>
      <c r="L191" s="36"/>
      <c r="M191" s="39"/>
      <c r="N191" s="206"/>
      <c r="O191" s="207"/>
      <c r="P191" s="71"/>
      <c r="Q191" s="71"/>
      <c r="R191" s="71"/>
      <c r="S191" s="71"/>
      <c r="T191" s="71"/>
      <c r="U191" s="71"/>
      <c r="V191" s="71"/>
      <c r="W191" s="71"/>
      <c r="X191" s="72"/>
      <c r="Y191" s="34"/>
      <c r="Z191" s="34"/>
      <c r="AA191" s="34"/>
      <c r="AB191" s="34"/>
      <c r="AC191" s="34"/>
      <c r="AD191" s="34"/>
      <c r="AE191" s="34"/>
      <c r="AT191" s="17" t="s">
        <v>170</v>
      </c>
      <c r="AU191" s="17" t="s">
        <v>84</v>
      </c>
    </row>
    <row r="192" spans="1:65" s="2" customFormat="1" ht="39">
      <c r="A192" s="34"/>
      <c r="B192" s="35"/>
      <c r="C192" s="36"/>
      <c r="D192" s="203" t="s">
        <v>172</v>
      </c>
      <c r="E192" s="36"/>
      <c r="F192" s="208" t="s">
        <v>278</v>
      </c>
      <c r="G192" s="36"/>
      <c r="H192" s="36"/>
      <c r="I192" s="205"/>
      <c r="J192" s="205"/>
      <c r="K192" s="36"/>
      <c r="L192" s="36"/>
      <c r="M192" s="39"/>
      <c r="N192" s="206"/>
      <c r="O192" s="207"/>
      <c r="P192" s="71"/>
      <c r="Q192" s="71"/>
      <c r="R192" s="71"/>
      <c r="S192" s="71"/>
      <c r="T192" s="71"/>
      <c r="U192" s="71"/>
      <c r="V192" s="71"/>
      <c r="W192" s="71"/>
      <c r="X192" s="72"/>
      <c r="Y192" s="34"/>
      <c r="Z192" s="34"/>
      <c r="AA192" s="34"/>
      <c r="AB192" s="34"/>
      <c r="AC192" s="34"/>
      <c r="AD192" s="34"/>
      <c r="AE192" s="34"/>
      <c r="AT192" s="17" t="s">
        <v>172</v>
      </c>
      <c r="AU192" s="17" t="s">
        <v>84</v>
      </c>
    </row>
    <row r="193" spans="1:65" s="2" customFormat="1" ht="19.5">
      <c r="A193" s="34"/>
      <c r="B193" s="35"/>
      <c r="C193" s="36"/>
      <c r="D193" s="203" t="s">
        <v>180</v>
      </c>
      <c r="E193" s="36"/>
      <c r="F193" s="208" t="s">
        <v>279</v>
      </c>
      <c r="G193" s="36"/>
      <c r="H193" s="36"/>
      <c r="I193" s="205"/>
      <c r="J193" s="205"/>
      <c r="K193" s="36"/>
      <c r="L193" s="36"/>
      <c r="M193" s="39"/>
      <c r="N193" s="206"/>
      <c r="O193" s="207"/>
      <c r="P193" s="71"/>
      <c r="Q193" s="71"/>
      <c r="R193" s="71"/>
      <c r="S193" s="71"/>
      <c r="T193" s="71"/>
      <c r="U193" s="71"/>
      <c r="V193" s="71"/>
      <c r="W193" s="71"/>
      <c r="X193" s="72"/>
      <c r="Y193" s="34"/>
      <c r="Z193" s="34"/>
      <c r="AA193" s="34"/>
      <c r="AB193" s="34"/>
      <c r="AC193" s="34"/>
      <c r="AD193" s="34"/>
      <c r="AE193" s="34"/>
      <c r="AT193" s="17" t="s">
        <v>180</v>
      </c>
      <c r="AU193" s="17" t="s">
        <v>84</v>
      </c>
    </row>
    <row r="194" spans="1:65" s="12" customFormat="1" ht="22.9" customHeight="1">
      <c r="B194" s="172"/>
      <c r="C194" s="173"/>
      <c r="D194" s="174" t="s">
        <v>73</v>
      </c>
      <c r="E194" s="187" t="s">
        <v>280</v>
      </c>
      <c r="F194" s="187" t="s">
        <v>281</v>
      </c>
      <c r="G194" s="173"/>
      <c r="H194" s="173"/>
      <c r="I194" s="176"/>
      <c r="J194" s="176"/>
      <c r="K194" s="188">
        <f>BK194</f>
        <v>0</v>
      </c>
      <c r="L194" s="173"/>
      <c r="M194" s="178"/>
      <c r="N194" s="179"/>
      <c r="O194" s="180"/>
      <c r="P194" s="180"/>
      <c r="Q194" s="181">
        <f>SUM(Q195:Q209)</f>
        <v>0</v>
      </c>
      <c r="R194" s="181">
        <f>SUM(R195:R209)</f>
        <v>0</v>
      </c>
      <c r="S194" s="180"/>
      <c r="T194" s="182">
        <f>SUM(T195:T209)</f>
        <v>0</v>
      </c>
      <c r="U194" s="180"/>
      <c r="V194" s="182">
        <f>SUM(V195:V209)</f>
        <v>0</v>
      </c>
      <c r="W194" s="180"/>
      <c r="X194" s="183">
        <f>SUM(X195:X209)</f>
        <v>0</v>
      </c>
      <c r="AR194" s="184" t="s">
        <v>82</v>
      </c>
      <c r="AT194" s="185" t="s">
        <v>73</v>
      </c>
      <c r="AU194" s="185" t="s">
        <v>82</v>
      </c>
      <c r="AY194" s="184" t="s">
        <v>160</v>
      </c>
      <c r="BK194" s="186">
        <f>SUM(BK195:BK209)</f>
        <v>0</v>
      </c>
    </row>
    <row r="195" spans="1:65" s="2" customFormat="1" ht="24.2" customHeight="1">
      <c r="A195" s="34"/>
      <c r="B195" s="35"/>
      <c r="C195" s="189" t="s">
        <v>282</v>
      </c>
      <c r="D195" s="189" t="s">
        <v>163</v>
      </c>
      <c r="E195" s="190" t="s">
        <v>283</v>
      </c>
      <c r="F195" s="191" t="s">
        <v>284</v>
      </c>
      <c r="G195" s="192" t="s">
        <v>191</v>
      </c>
      <c r="H195" s="193">
        <v>129.57</v>
      </c>
      <c r="I195" s="194"/>
      <c r="J195" s="194"/>
      <c r="K195" s="195">
        <f>ROUND(P195*H195,2)</f>
        <v>0</v>
      </c>
      <c r="L195" s="191" t="s">
        <v>167</v>
      </c>
      <c r="M195" s="39"/>
      <c r="N195" s="196" t="s">
        <v>1</v>
      </c>
      <c r="O195" s="197" t="s">
        <v>37</v>
      </c>
      <c r="P195" s="198">
        <f>I195+J195</f>
        <v>0</v>
      </c>
      <c r="Q195" s="198">
        <f>ROUND(I195*H195,2)</f>
        <v>0</v>
      </c>
      <c r="R195" s="198">
        <f>ROUND(J195*H195,2)</f>
        <v>0</v>
      </c>
      <c r="S195" s="71"/>
      <c r="T195" s="199">
        <f>S195*H195</f>
        <v>0</v>
      </c>
      <c r="U195" s="199">
        <v>0</v>
      </c>
      <c r="V195" s="199">
        <f>U195*H195</f>
        <v>0</v>
      </c>
      <c r="W195" s="199">
        <v>0</v>
      </c>
      <c r="X195" s="200">
        <f>W195*H195</f>
        <v>0</v>
      </c>
      <c r="Y195" s="34"/>
      <c r="Z195" s="34"/>
      <c r="AA195" s="34"/>
      <c r="AB195" s="34"/>
      <c r="AC195" s="34"/>
      <c r="AD195" s="34"/>
      <c r="AE195" s="34"/>
      <c r="AR195" s="201" t="s">
        <v>168</v>
      </c>
      <c r="AT195" s="201" t="s">
        <v>163</v>
      </c>
      <c r="AU195" s="201" t="s">
        <v>84</v>
      </c>
      <c r="AY195" s="17" t="s">
        <v>160</v>
      </c>
      <c r="BE195" s="202">
        <f>IF(O195="základní",K195,0)</f>
        <v>0</v>
      </c>
      <c r="BF195" s="202">
        <f>IF(O195="snížená",K195,0)</f>
        <v>0</v>
      </c>
      <c r="BG195" s="202">
        <f>IF(O195="zákl. přenesená",K195,0)</f>
        <v>0</v>
      </c>
      <c r="BH195" s="202">
        <f>IF(O195="sníž. přenesená",K195,0)</f>
        <v>0</v>
      </c>
      <c r="BI195" s="202">
        <f>IF(O195="nulová",K195,0)</f>
        <v>0</v>
      </c>
      <c r="BJ195" s="17" t="s">
        <v>82</v>
      </c>
      <c r="BK195" s="202">
        <f>ROUND(P195*H195,2)</f>
        <v>0</v>
      </c>
      <c r="BL195" s="17" t="s">
        <v>168</v>
      </c>
      <c r="BM195" s="201" t="s">
        <v>285</v>
      </c>
    </row>
    <row r="196" spans="1:65" s="2" customFormat="1" ht="48.75">
      <c r="A196" s="34"/>
      <c r="B196" s="35"/>
      <c r="C196" s="36"/>
      <c r="D196" s="203" t="s">
        <v>170</v>
      </c>
      <c r="E196" s="36"/>
      <c r="F196" s="204" t="s">
        <v>286</v>
      </c>
      <c r="G196" s="36"/>
      <c r="H196" s="36"/>
      <c r="I196" s="205"/>
      <c r="J196" s="205"/>
      <c r="K196" s="36"/>
      <c r="L196" s="36"/>
      <c r="M196" s="39"/>
      <c r="N196" s="206"/>
      <c r="O196" s="207"/>
      <c r="P196" s="71"/>
      <c r="Q196" s="71"/>
      <c r="R196" s="71"/>
      <c r="S196" s="71"/>
      <c r="T196" s="71"/>
      <c r="U196" s="71"/>
      <c r="V196" s="71"/>
      <c r="W196" s="71"/>
      <c r="X196" s="72"/>
      <c r="Y196" s="34"/>
      <c r="Z196" s="34"/>
      <c r="AA196" s="34"/>
      <c r="AB196" s="34"/>
      <c r="AC196" s="34"/>
      <c r="AD196" s="34"/>
      <c r="AE196" s="34"/>
      <c r="AT196" s="17" t="s">
        <v>170</v>
      </c>
      <c r="AU196" s="17" t="s">
        <v>84</v>
      </c>
    </row>
    <row r="197" spans="1:65" s="2" customFormat="1" ht="48.75">
      <c r="A197" s="34"/>
      <c r="B197" s="35"/>
      <c r="C197" s="36"/>
      <c r="D197" s="203" t="s">
        <v>172</v>
      </c>
      <c r="E197" s="36"/>
      <c r="F197" s="208" t="s">
        <v>287</v>
      </c>
      <c r="G197" s="36"/>
      <c r="H197" s="36"/>
      <c r="I197" s="205"/>
      <c r="J197" s="205"/>
      <c r="K197" s="36"/>
      <c r="L197" s="36"/>
      <c r="M197" s="39"/>
      <c r="N197" s="206"/>
      <c r="O197" s="207"/>
      <c r="P197" s="71"/>
      <c r="Q197" s="71"/>
      <c r="R197" s="71"/>
      <c r="S197" s="71"/>
      <c r="T197" s="71"/>
      <c r="U197" s="71"/>
      <c r="V197" s="71"/>
      <c r="W197" s="71"/>
      <c r="X197" s="72"/>
      <c r="Y197" s="34"/>
      <c r="Z197" s="34"/>
      <c r="AA197" s="34"/>
      <c r="AB197" s="34"/>
      <c r="AC197" s="34"/>
      <c r="AD197" s="34"/>
      <c r="AE197" s="34"/>
      <c r="AT197" s="17" t="s">
        <v>172</v>
      </c>
      <c r="AU197" s="17" t="s">
        <v>84</v>
      </c>
    </row>
    <row r="198" spans="1:65" s="13" customFormat="1">
      <c r="B198" s="209"/>
      <c r="C198" s="210"/>
      <c r="D198" s="203" t="s">
        <v>195</v>
      </c>
      <c r="E198" s="211" t="s">
        <v>1</v>
      </c>
      <c r="F198" s="212" t="s">
        <v>288</v>
      </c>
      <c r="G198" s="210"/>
      <c r="H198" s="213">
        <v>108.36</v>
      </c>
      <c r="I198" s="214"/>
      <c r="J198" s="214"/>
      <c r="K198" s="210"/>
      <c r="L198" s="210"/>
      <c r="M198" s="215"/>
      <c r="N198" s="216"/>
      <c r="O198" s="217"/>
      <c r="P198" s="217"/>
      <c r="Q198" s="217"/>
      <c r="R198" s="217"/>
      <c r="S198" s="217"/>
      <c r="T198" s="217"/>
      <c r="U198" s="217"/>
      <c r="V198" s="217"/>
      <c r="W198" s="217"/>
      <c r="X198" s="218"/>
      <c r="AT198" s="219" t="s">
        <v>195</v>
      </c>
      <c r="AU198" s="219" t="s">
        <v>84</v>
      </c>
      <c r="AV198" s="13" t="s">
        <v>84</v>
      </c>
      <c r="AW198" s="13" t="s">
        <v>5</v>
      </c>
      <c r="AX198" s="13" t="s">
        <v>74</v>
      </c>
      <c r="AY198" s="219" t="s">
        <v>160</v>
      </c>
    </row>
    <row r="199" spans="1:65" s="13" customFormat="1">
      <c r="B199" s="209"/>
      <c r="C199" s="210"/>
      <c r="D199" s="203" t="s">
        <v>195</v>
      </c>
      <c r="E199" s="211" t="s">
        <v>1</v>
      </c>
      <c r="F199" s="212" t="s">
        <v>289</v>
      </c>
      <c r="G199" s="210"/>
      <c r="H199" s="213">
        <v>7.99</v>
      </c>
      <c r="I199" s="214"/>
      <c r="J199" s="214"/>
      <c r="K199" s="210"/>
      <c r="L199" s="210"/>
      <c r="M199" s="215"/>
      <c r="N199" s="216"/>
      <c r="O199" s="217"/>
      <c r="P199" s="217"/>
      <c r="Q199" s="217"/>
      <c r="R199" s="217"/>
      <c r="S199" s="217"/>
      <c r="T199" s="217"/>
      <c r="U199" s="217"/>
      <c r="V199" s="217"/>
      <c r="W199" s="217"/>
      <c r="X199" s="218"/>
      <c r="AT199" s="219" t="s">
        <v>195</v>
      </c>
      <c r="AU199" s="219" t="s">
        <v>84</v>
      </c>
      <c r="AV199" s="13" t="s">
        <v>84</v>
      </c>
      <c r="AW199" s="13" t="s">
        <v>5</v>
      </c>
      <c r="AX199" s="13" t="s">
        <v>74</v>
      </c>
      <c r="AY199" s="219" t="s">
        <v>160</v>
      </c>
    </row>
    <row r="200" spans="1:65" s="13" customFormat="1">
      <c r="B200" s="209"/>
      <c r="C200" s="210"/>
      <c r="D200" s="203" t="s">
        <v>195</v>
      </c>
      <c r="E200" s="211" t="s">
        <v>1</v>
      </c>
      <c r="F200" s="212" t="s">
        <v>290</v>
      </c>
      <c r="G200" s="210"/>
      <c r="H200" s="213">
        <v>13.22</v>
      </c>
      <c r="I200" s="214"/>
      <c r="J200" s="214"/>
      <c r="K200" s="210"/>
      <c r="L200" s="210"/>
      <c r="M200" s="215"/>
      <c r="N200" s="216"/>
      <c r="O200" s="217"/>
      <c r="P200" s="217"/>
      <c r="Q200" s="217"/>
      <c r="R200" s="217"/>
      <c r="S200" s="217"/>
      <c r="T200" s="217"/>
      <c r="U200" s="217"/>
      <c r="V200" s="217"/>
      <c r="W200" s="217"/>
      <c r="X200" s="218"/>
      <c r="AT200" s="219" t="s">
        <v>195</v>
      </c>
      <c r="AU200" s="219" t="s">
        <v>84</v>
      </c>
      <c r="AV200" s="13" t="s">
        <v>84</v>
      </c>
      <c r="AW200" s="13" t="s">
        <v>5</v>
      </c>
      <c r="AX200" s="13" t="s">
        <v>74</v>
      </c>
      <c r="AY200" s="219" t="s">
        <v>160</v>
      </c>
    </row>
    <row r="201" spans="1:65" s="14" customFormat="1">
      <c r="B201" s="220"/>
      <c r="C201" s="221"/>
      <c r="D201" s="203" t="s">
        <v>195</v>
      </c>
      <c r="E201" s="222" t="s">
        <v>1</v>
      </c>
      <c r="F201" s="223" t="s">
        <v>198</v>
      </c>
      <c r="G201" s="221"/>
      <c r="H201" s="224">
        <v>129.57</v>
      </c>
      <c r="I201" s="225"/>
      <c r="J201" s="225"/>
      <c r="K201" s="221"/>
      <c r="L201" s="221"/>
      <c r="M201" s="226"/>
      <c r="N201" s="227"/>
      <c r="O201" s="228"/>
      <c r="P201" s="228"/>
      <c r="Q201" s="228"/>
      <c r="R201" s="228"/>
      <c r="S201" s="228"/>
      <c r="T201" s="228"/>
      <c r="U201" s="228"/>
      <c r="V201" s="228"/>
      <c r="W201" s="228"/>
      <c r="X201" s="229"/>
      <c r="AT201" s="230" t="s">
        <v>195</v>
      </c>
      <c r="AU201" s="230" t="s">
        <v>84</v>
      </c>
      <c r="AV201" s="14" t="s">
        <v>168</v>
      </c>
      <c r="AW201" s="14" t="s">
        <v>5</v>
      </c>
      <c r="AX201" s="14" t="s">
        <v>82</v>
      </c>
      <c r="AY201" s="230" t="s">
        <v>160</v>
      </c>
    </row>
    <row r="202" spans="1:65" s="2" customFormat="1" ht="24">
      <c r="A202" s="34"/>
      <c r="B202" s="35"/>
      <c r="C202" s="189" t="s">
        <v>291</v>
      </c>
      <c r="D202" s="189" t="s">
        <v>163</v>
      </c>
      <c r="E202" s="190" t="s">
        <v>292</v>
      </c>
      <c r="F202" s="191" t="s">
        <v>293</v>
      </c>
      <c r="G202" s="192" t="s">
        <v>185</v>
      </c>
      <c r="H202" s="193">
        <v>0.3</v>
      </c>
      <c r="I202" s="194"/>
      <c r="J202" s="194"/>
      <c r="K202" s="195">
        <f>ROUND(P202*H202,2)</f>
        <v>0</v>
      </c>
      <c r="L202" s="191" t="s">
        <v>167</v>
      </c>
      <c r="M202" s="39"/>
      <c r="N202" s="196" t="s">
        <v>1</v>
      </c>
      <c r="O202" s="197" t="s">
        <v>37</v>
      </c>
      <c r="P202" s="198">
        <f>I202+J202</f>
        <v>0</v>
      </c>
      <c r="Q202" s="198">
        <f>ROUND(I202*H202,2)</f>
        <v>0</v>
      </c>
      <c r="R202" s="198">
        <f>ROUND(J202*H202,2)</f>
        <v>0</v>
      </c>
      <c r="S202" s="71"/>
      <c r="T202" s="199">
        <f>S202*H202</f>
        <v>0</v>
      </c>
      <c r="U202" s="199">
        <v>0</v>
      </c>
      <c r="V202" s="199">
        <f>U202*H202</f>
        <v>0</v>
      </c>
      <c r="W202" s="199">
        <v>0</v>
      </c>
      <c r="X202" s="200">
        <f>W202*H202</f>
        <v>0</v>
      </c>
      <c r="Y202" s="34"/>
      <c r="Z202" s="34"/>
      <c r="AA202" s="34"/>
      <c r="AB202" s="34"/>
      <c r="AC202" s="34"/>
      <c r="AD202" s="34"/>
      <c r="AE202" s="34"/>
      <c r="AR202" s="201" t="s">
        <v>168</v>
      </c>
      <c r="AT202" s="201" t="s">
        <v>163</v>
      </c>
      <c r="AU202" s="201" t="s">
        <v>84</v>
      </c>
      <c r="AY202" s="17" t="s">
        <v>160</v>
      </c>
      <c r="BE202" s="202">
        <f>IF(O202="základní",K202,0)</f>
        <v>0</v>
      </c>
      <c r="BF202" s="202">
        <f>IF(O202="snížená",K202,0)</f>
        <v>0</v>
      </c>
      <c r="BG202" s="202">
        <f>IF(O202="zákl. přenesená",K202,0)</f>
        <v>0</v>
      </c>
      <c r="BH202" s="202">
        <f>IF(O202="sníž. přenesená",K202,0)</f>
        <v>0</v>
      </c>
      <c r="BI202" s="202">
        <f>IF(O202="nulová",K202,0)</f>
        <v>0</v>
      </c>
      <c r="BJ202" s="17" t="s">
        <v>82</v>
      </c>
      <c r="BK202" s="202">
        <f>ROUND(P202*H202,2)</f>
        <v>0</v>
      </c>
      <c r="BL202" s="17" t="s">
        <v>168</v>
      </c>
      <c r="BM202" s="201" t="s">
        <v>294</v>
      </c>
    </row>
    <row r="203" spans="1:65" s="2" customFormat="1" ht="78">
      <c r="A203" s="34"/>
      <c r="B203" s="35"/>
      <c r="C203" s="36"/>
      <c r="D203" s="203" t="s">
        <v>170</v>
      </c>
      <c r="E203" s="36"/>
      <c r="F203" s="204" t="s">
        <v>295</v>
      </c>
      <c r="G203" s="36"/>
      <c r="H203" s="36"/>
      <c r="I203" s="205"/>
      <c r="J203" s="205"/>
      <c r="K203" s="36"/>
      <c r="L203" s="36"/>
      <c r="M203" s="39"/>
      <c r="N203" s="206"/>
      <c r="O203" s="207"/>
      <c r="P203" s="71"/>
      <c r="Q203" s="71"/>
      <c r="R203" s="71"/>
      <c r="S203" s="71"/>
      <c r="T203" s="71"/>
      <c r="U203" s="71"/>
      <c r="V203" s="71"/>
      <c r="W203" s="71"/>
      <c r="X203" s="72"/>
      <c r="Y203" s="34"/>
      <c r="Z203" s="34"/>
      <c r="AA203" s="34"/>
      <c r="AB203" s="34"/>
      <c r="AC203" s="34"/>
      <c r="AD203" s="34"/>
      <c r="AE203" s="34"/>
      <c r="AT203" s="17" t="s">
        <v>170</v>
      </c>
      <c r="AU203" s="17" t="s">
        <v>84</v>
      </c>
    </row>
    <row r="204" spans="1:65" s="2" customFormat="1" ht="78">
      <c r="A204" s="34"/>
      <c r="B204" s="35"/>
      <c r="C204" s="36"/>
      <c r="D204" s="203" t="s">
        <v>172</v>
      </c>
      <c r="E204" s="36"/>
      <c r="F204" s="208" t="s">
        <v>296</v>
      </c>
      <c r="G204" s="36"/>
      <c r="H204" s="36"/>
      <c r="I204" s="205"/>
      <c r="J204" s="205"/>
      <c r="K204" s="36"/>
      <c r="L204" s="36"/>
      <c r="M204" s="39"/>
      <c r="N204" s="206"/>
      <c r="O204" s="207"/>
      <c r="P204" s="71"/>
      <c r="Q204" s="71"/>
      <c r="R204" s="71"/>
      <c r="S204" s="71"/>
      <c r="T204" s="71"/>
      <c r="U204" s="71"/>
      <c r="V204" s="71"/>
      <c r="W204" s="71"/>
      <c r="X204" s="72"/>
      <c r="Y204" s="34"/>
      <c r="Z204" s="34"/>
      <c r="AA204" s="34"/>
      <c r="AB204" s="34"/>
      <c r="AC204" s="34"/>
      <c r="AD204" s="34"/>
      <c r="AE204" s="34"/>
      <c r="AT204" s="17" t="s">
        <v>172</v>
      </c>
      <c r="AU204" s="17" t="s">
        <v>84</v>
      </c>
    </row>
    <row r="205" spans="1:65" s="2" customFormat="1" ht="19.5">
      <c r="A205" s="34"/>
      <c r="B205" s="35"/>
      <c r="C205" s="36"/>
      <c r="D205" s="203" t="s">
        <v>180</v>
      </c>
      <c r="E205" s="36"/>
      <c r="F205" s="208" t="s">
        <v>297</v>
      </c>
      <c r="G205" s="36"/>
      <c r="H205" s="36"/>
      <c r="I205" s="205"/>
      <c r="J205" s="205"/>
      <c r="K205" s="36"/>
      <c r="L205" s="36"/>
      <c r="M205" s="39"/>
      <c r="N205" s="206"/>
      <c r="O205" s="207"/>
      <c r="P205" s="71"/>
      <c r="Q205" s="71"/>
      <c r="R205" s="71"/>
      <c r="S205" s="71"/>
      <c r="T205" s="71"/>
      <c r="U205" s="71"/>
      <c r="V205" s="71"/>
      <c r="W205" s="71"/>
      <c r="X205" s="72"/>
      <c r="Y205" s="34"/>
      <c r="Z205" s="34"/>
      <c r="AA205" s="34"/>
      <c r="AB205" s="34"/>
      <c r="AC205" s="34"/>
      <c r="AD205" s="34"/>
      <c r="AE205" s="34"/>
      <c r="AT205" s="17" t="s">
        <v>180</v>
      </c>
      <c r="AU205" s="17" t="s">
        <v>84</v>
      </c>
    </row>
    <row r="206" spans="1:65" s="2" customFormat="1" ht="24">
      <c r="A206" s="34"/>
      <c r="B206" s="35"/>
      <c r="C206" s="189" t="s">
        <v>298</v>
      </c>
      <c r="D206" s="189" t="s">
        <v>163</v>
      </c>
      <c r="E206" s="190" t="s">
        <v>299</v>
      </c>
      <c r="F206" s="191" t="s">
        <v>300</v>
      </c>
      <c r="G206" s="192" t="s">
        <v>185</v>
      </c>
      <c r="H206" s="193">
        <v>0.18</v>
      </c>
      <c r="I206" s="194"/>
      <c r="J206" s="194"/>
      <c r="K206" s="195">
        <f>ROUND(P206*H206,2)</f>
        <v>0</v>
      </c>
      <c r="L206" s="191" t="s">
        <v>167</v>
      </c>
      <c r="M206" s="39"/>
      <c r="N206" s="196" t="s">
        <v>1</v>
      </c>
      <c r="O206" s="197" t="s">
        <v>37</v>
      </c>
      <c r="P206" s="198">
        <f>I206+J206</f>
        <v>0</v>
      </c>
      <c r="Q206" s="198">
        <f>ROUND(I206*H206,2)</f>
        <v>0</v>
      </c>
      <c r="R206" s="198">
        <f>ROUND(J206*H206,2)</f>
        <v>0</v>
      </c>
      <c r="S206" s="71"/>
      <c r="T206" s="199">
        <f>S206*H206</f>
        <v>0</v>
      </c>
      <c r="U206" s="199">
        <v>0</v>
      </c>
      <c r="V206" s="199">
        <f>U206*H206</f>
        <v>0</v>
      </c>
      <c r="W206" s="199">
        <v>0</v>
      </c>
      <c r="X206" s="200">
        <f>W206*H206</f>
        <v>0</v>
      </c>
      <c r="Y206" s="34"/>
      <c r="Z206" s="34"/>
      <c r="AA206" s="34"/>
      <c r="AB206" s="34"/>
      <c r="AC206" s="34"/>
      <c r="AD206" s="34"/>
      <c r="AE206" s="34"/>
      <c r="AR206" s="201" t="s">
        <v>168</v>
      </c>
      <c r="AT206" s="201" t="s">
        <v>163</v>
      </c>
      <c r="AU206" s="201" t="s">
        <v>84</v>
      </c>
      <c r="AY206" s="17" t="s">
        <v>160</v>
      </c>
      <c r="BE206" s="202">
        <f>IF(O206="základní",K206,0)</f>
        <v>0</v>
      </c>
      <c r="BF206" s="202">
        <f>IF(O206="snížená",K206,0)</f>
        <v>0</v>
      </c>
      <c r="BG206" s="202">
        <f>IF(O206="zákl. přenesená",K206,0)</f>
        <v>0</v>
      </c>
      <c r="BH206" s="202">
        <f>IF(O206="sníž. přenesená",K206,0)</f>
        <v>0</v>
      </c>
      <c r="BI206" s="202">
        <f>IF(O206="nulová",K206,0)</f>
        <v>0</v>
      </c>
      <c r="BJ206" s="17" t="s">
        <v>82</v>
      </c>
      <c r="BK206" s="202">
        <f>ROUND(P206*H206,2)</f>
        <v>0</v>
      </c>
      <c r="BL206" s="17" t="s">
        <v>168</v>
      </c>
      <c r="BM206" s="201" t="s">
        <v>301</v>
      </c>
    </row>
    <row r="207" spans="1:65" s="2" customFormat="1" ht="78">
      <c r="A207" s="34"/>
      <c r="B207" s="35"/>
      <c r="C207" s="36"/>
      <c r="D207" s="203" t="s">
        <v>170</v>
      </c>
      <c r="E207" s="36"/>
      <c r="F207" s="204" t="s">
        <v>302</v>
      </c>
      <c r="G207" s="36"/>
      <c r="H207" s="36"/>
      <c r="I207" s="205"/>
      <c r="J207" s="205"/>
      <c r="K207" s="36"/>
      <c r="L207" s="36"/>
      <c r="M207" s="39"/>
      <c r="N207" s="206"/>
      <c r="O207" s="207"/>
      <c r="P207" s="71"/>
      <c r="Q207" s="71"/>
      <c r="R207" s="71"/>
      <c r="S207" s="71"/>
      <c r="T207" s="71"/>
      <c r="U207" s="71"/>
      <c r="V207" s="71"/>
      <c r="W207" s="71"/>
      <c r="X207" s="72"/>
      <c r="Y207" s="34"/>
      <c r="Z207" s="34"/>
      <c r="AA207" s="34"/>
      <c r="AB207" s="34"/>
      <c r="AC207" s="34"/>
      <c r="AD207" s="34"/>
      <c r="AE207" s="34"/>
      <c r="AT207" s="17" t="s">
        <v>170</v>
      </c>
      <c r="AU207" s="17" t="s">
        <v>84</v>
      </c>
    </row>
    <row r="208" spans="1:65" s="2" customFormat="1" ht="78">
      <c r="A208" s="34"/>
      <c r="B208" s="35"/>
      <c r="C208" s="36"/>
      <c r="D208" s="203" t="s">
        <v>172</v>
      </c>
      <c r="E208" s="36"/>
      <c r="F208" s="208" t="s">
        <v>303</v>
      </c>
      <c r="G208" s="36"/>
      <c r="H208" s="36"/>
      <c r="I208" s="205"/>
      <c r="J208" s="205"/>
      <c r="K208" s="36"/>
      <c r="L208" s="36"/>
      <c r="M208" s="39"/>
      <c r="N208" s="206"/>
      <c r="O208" s="207"/>
      <c r="P208" s="71"/>
      <c r="Q208" s="71"/>
      <c r="R208" s="71"/>
      <c r="S208" s="71"/>
      <c r="T208" s="71"/>
      <c r="U208" s="71"/>
      <c r="V208" s="71"/>
      <c r="W208" s="71"/>
      <c r="X208" s="72"/>
      <c r="Y208" s="34"/>
      <c r="Z208" s="34"/>
      <c r="AA208" s="34"/>
      <c r="AB208" s="34"/>
      <c r="AC208" s="34"/>
      <c r="AD208" s="34"/>
      <c r="AE208" s="34"/>
      <c r="AT208" s="17" t="s">
        <v>172</v>
      </c>
      <c r="AU208" s="17" t="s">
        <v>84</v>
      </c>
    </row>
    <row r="209" spans="1:65" s="2" customFormat="1" ht="19.5">
      <c r="A209" s="34"/>
      <c r="B209" s="35"/>
      <c r="C209" s="36"/>
      <c r="D209" s="203" t="s">
        <v>180</v>
      </c>
      <c r="E209" s="36"/>
      <c r="F209" s="208" t="s">
        <v>297</v>
      </c>
      <c r="G209" s="36"/>
      <c r="H209" s="36"/>
      <c r="I209" s="205"/>
      <c r="J209" s="205"/>
      <c r="K209" s="36"/>
      <c r="L209" s="36"/>
      <c r="M209" s="39"/>
      <c r="N209" s="206"/>
      <c r="O209" s="207"/>
      <c r="P209" s="71"/>
      <c r="Q209" s="71"/>
      <c r="R209" s="71"/>
      <c r="S209" s="71"/>
      <c r="T209" s="71"/>
      <c r="U209" s="71"/>
      <c r="V209" s="71"/>
      <c r="W209" s="71"/>
      <c r="X209" s="72"/>
      <c r="Y209" s="34"/>
      <c r="Z209" s="34"/>
      <c r="AA209" s="34"/>
      <c r="AB209" s="34"/>
      <c r="AC209" s="34"/>
      <c r="AD209" s="34"/>
      <c r="AE209" s="34"/>
      <c r="AT209" s="17" t="s">
        <v>180</v>
      </c>
      <c r="AU209" s="17" t="s">
        <v>84</v>
      </c>
    </row>
    <row r="210" spans="1:65" s="12" customFormat="1" ht="22.9" customHeight="1">
      <c r="B210" s="172"/>
      <c r="C210" s="173"/>
      <c r="D210" s="174" t="s">
        <v>73</v>
      </c>
      <c r="E210" s="187" t="s">
        <v>304</v>
      </c>
      <c r="F210" s="187" t="s">
        <v>305</v>
      </c>
      <c r="G210" s="173"/>
      <c r="H210" s="173"/>
      <c r="I210" s="176"/>
      <c r="J210" s="176"/>
      <c r="K210" s="188">
        <f>BK210</f>
        <v>0</v>
      </c>
      <c r="L210" s="173"/>
      <c r="M210" s="178"/>
      <c r="N210" s="179"/>
      <c r="O210" s="180"/>
      <c r="P210" s="180"/>
      <c r="Q210" s="181">
        <f>SUM(Q211:Q216)</f>
        <v>0</v>
      </c>
      <c r="R210" s="181">
        <f>SUM(R211:R216)</f>
        <v>0</v>
      </c>
      <c r="S210" s="180"/>
      <c r="T210" s="182">
        <f>SUM(T211:T216)</f>
        <v>0</v>
      </c>
      <c r="U210" s="180"/>
      <c r="V210" s="182">
        <f>SUM(V211:V216)</f>
        <v>0</v>
      </c>
      <c r="W210" s="180"/>
      <c r="X210" s="183">
        <f>SUM(X211:X216)</f>
        <v>0</v>
      </c>
      <c r="AR210" s="184" t="s">
        <v>82</v>
      </c>
      <c r="AT210" s="185" t="s">
        <v>73</v>
      </c>
      <c r="AU210" s="185" t="s">
        <v>82</v>
      </c>
      <c r="AY210" s="184" t="s">
        <v>160</v>
      </c>
      <c r="BK210" s="186">
        <f>SUM(BK211:BK216)</f>
        <v>0</v>
      </c>
    </row>
    <row r="211" spans="1:65" s="2" customFormat="1" ht="24">
      <c r="A211" s="34"/>
      <c r="B211" s="35"/>
      <c r="C211" s="189" t="s">
        <v>306</v>
      </c>
      <c r="D211" s="189" t="s">
        <v>163</v>
      </c>
      <c r="E211" s="190" t="s">
        <v>307</v>
      </c>
      <c r="F211" s="191" t="s">
        <v>308</v>
      </c>
      <c r="G211" s="192" t="s">
        <v>263</v>
      </c>
      <c r="H211" s="193">
        <v>2</v>
      </c>
      <c r="I211" s="194"/>
      <c r="J211" s="194"/>
      <c r="K211" s="195">
        <f>ROUND(P211*H211,2)</f>
        <v>0</v>
      </c>
      <c r="L211" s="191" t="s">
        <v>167</v>
      </c>
      <c r="M211" s="39"/>
      <c r="N211" s="196" t="s">
        <v>1</v>
      </c>
      <c r="O211" s="197" t="s">
        <v>37</v>
      </c>
      <c r="P211" s="198">
        <f>I211+J211</f>
        <v>0</v>
      </c>
      <c r="Q211" s="198">
        <f>ROUND(I211*H211,2)</f>
        <v>0</v>
      </c>
      <c r="R211" s="198">
        <f>ROUND(J211*H211,2)</f>
        <v>0</v>
      </c>
      <c r="S211" s="71"/>
      <c r="T211" s="199">
        <f>S211*H211</f>
        <v>0</v>
      </c>
      <c r="U211" s="199">
        <v>0</v>
      </c>
      <c r="V211" s="199">
        <f>U211*H211</f>
        <v>0</v>
      </c>
      <c r="W211" s="199">
        <v>0</v>
      </c>
      <c r="X211" s="200">
        <f>W211*H211</f>
        <v>0</v>
      </c>
      <c r="Y211" s="34"/>
      <c r="Z211" s="34"/>
      <c r="AA211" s="34"/>
      <c r="AB211" s="34"/>
      <c r="AC211" s="34"/>
      <c r="AD211" s="34"/>
      <c r="AE211" s="34"/>
      <c r="AR211" s="201" t="s">
        <v>168</v>
      </c>
      <c r="AT211" s="201" t="s">
        <v>163</v>
      </c>
      <c r="AU211" s="201" t="s">
        <v>84</v>
      </c>
      <c r="AY211" s="17" t="s">
        <v>160</v>
      </c>
      <c r="BE211" s="202">
        <f>IF(O211="základní",K211,0)</f>
        <v>0</v>
      </c>
      <c r="BF211" s="202">
        <f>IF(O211="snížená",K211,0)</f>
        <v>0</v>
      </c>
      <c r="BG211" s="202">
        <f>IF(O211="zákl. přenesená",K211,0)</f>
        <v>0</v>
      </c>
      <c r="BH211" s="202">
        <f>IF(O211="sníž. přenesená",K211,0)</f>
        <v>0</v>
      </c>
      <c r="BI211" s="202">
        <f>IF(O211="nulová",K211,0)</f>
        <v>0</v>
      </c>
      <c r="BJ211" s="17" t="s">
        <v>82</v>
      </c>
      <c r="BK211" s="202">
        <f>ROUND(P211*H211,2)</f>
        <v>0</v>
      </c>
      <c r="BL211" s="17" t="s">
        <v>168</v>
      </c>
      <c r="BM211" s="201" t="s">
        <v>309</v>
      </c>
    </row>
    <row r="212" spans="1:65" s="2" customFormat="1" ht="58.5">
      <c r="A212" s="34"/>
      <c r="B212" s="35"/>
      <c r="C212" s="36"/>
      <c r="D212" s="203" t="s">
        <v>170</v>
      </c>
      <c r="E212" s="36"/>
      <c r="F212" s="204" t="s">
        <v>310</v>
      </c>
      <c r="G212" s="36"/>
      <c r="H212" s="36"/>
      <c r="I212" s="205"/>
      <c r="J212" s="205"/>
      <c r="K212" s="36"/>
      <c r="L212" s="36"/>
      <c r="M212" s="39"/>
      <c r="N212" s="206"/>
      <c r="O212" s="207"/>
      <c r="P212" s="71"/>
      <c r="Q212" s="71"/>
      <c r="R212" s="71"/>
      <c r="S212" s="71"/>
      <c r="T212" s="71"/>
      <c r="U212" s="71"/>
      <c r="V212" s="71"/>
      <c r="W212" s="71"/>
      <c r="X212" s="72"/>
      <c r="Y212" s="34"/>
      <c r="Z212" s="34"/>
      <c r="AA212" s="34"/>
      <c r="AB212" s="34"/>
      <c r="AC212" s="34"/>
      <c r="AD212" s="34"/>
      <c r="AE212" s="34"/>
      <c r="AT212" s="17" t="s">
        <v>170</v>
      </c>
      <c r="AU212" s="17" t="s">
        <v>84</v>
      </c>
    </row>
    <row r="213" spans="1:65" s="2" customFormat="1" ht="58.5">
      <c r="A213" s="34"/>
      <c r="B213" s="35"/>
      <c r="C213" s="36"/>
      <c r="D213" s="203" t="s">
        <v>172</v>
      </c>
      <c r="E213" s="36"/>
      <c r="F213" s="208" t="s">
        <v>311</v>
      </c>
      <c r="G213" s="36"/>
      <c r="H213" s="36"/>
      <c r="I213" s="205"/>
      <c r="J213" s="205"/>
      <c r="K213" s="36"/>
      <c r="L213" s="36"/>
      <c r="M213" s="39"/>
      <c r="N213" s="206"/>
      <c r="O213" s="207"/>
      <c r="P213" s="71"/>
      <c r="Q213" s="71"/>
      <c r="R213" s="71"/>
      <c r="S213" s="71"/>
      <c r="T213" s="71"/>
      <c r="U213" s="71"/>
      <c r="V213" s="71"/>
      <c r="W213" s="71"/>
      <c r="X213" s="72"/>
      <c r="Y213" s="34"/>
      <c r="Z213" s="34"/>
      <c r="AA213" s="34"/>
      <c r="AB213" s="34"/>
      <c r="AC213" s="34"/>
      <c r="AD213" s="34"/>
      <c r="AE213" s="34"/>
      <c r="AT213" s="17" t="s">
        <v>172</v>
      </c>
      <c r="AU213" s="17" t="s">
        <v>84</v>
      </c>
    </row>
    <row r="214" spans="1:65" s="2" customFormat="1" ht="24">
      <c r="A214" s="34"/>
      <c r="B214" s="35"/>
      <c r="C214" s="189" t="s">
        <v>312</v>
      </c>
      <c r="D214" s="189" t="s">
        <v>163</v>
      </c>
      <c r="E214" s="190" t="s">
        <v>313</v>
      </c>
      <c r="F214" s="191" t="s">
        <v>314</v>
      </c>
      <c r="G214" s="192" t="s">
        <v>263</v>
      </c>
      <c r="H214" s="193">
        <v>30</v>
      </c>
      <c r="I214" s="194"/>
      <c r="J214" s="194"/>
      <c r="K214" s="195">
        <f>ROUND(P214*H214,2)</f>
        <v>0</v>
      </c>
      <c r="L214" s="191" t="s">
        <v>167</v>
      </c>
      <c r="M214" s="39"/>
      <c r="N214" s="196" t="s">
        <v>1</v>
      </c>
      <c r="O214" s="197" t="s">
        <v>37</v>
      </c>
      <c r="P214" s="198">
        <f>I214+J214</f>
        <v>0</v>
      </c>
      <c r="Q214" s="198">
        <f>ROUND(I214*H214,2)</f>
        <v>0</v>
      </c>
      <c r="R214" s="198">
        <f>ROUND(J214*H214,2)</f>
        <v>0</v>
      </c>
      <c r="S214" s="71"/>
      <c r="T214" s="199">
        <f>S214*H214</f>
        <v>0</v>
      </c>
      <c r="U214" s="199">
        <v>0</v>
      </c>
      <c r="V214" s="199">
        <f>U214*H214</f>
        <v>0</v>
      </c>
      <c r="W214" s="199">
        <v>0</v>
      </c>
      <c r="X214" s="200">
        <f>W214*H214</f>
        <v>0</v>
      </c>
      <c r="Y214" s="34"/>
      <c r="Z214" s="34"/>
      <c r="AA214" s="34"/>
      <c r="AB214" s="34"/>
      <c r="AC214" s="34"/>
      <c r="AD214" s="34"/>
      <c r="AE214" s="34"/>
      <c r="AR214" s="201" t="s">
        <v>168</v>
      </c>
      <c r="AT214" s="201" t="s">
        <v>163</v>
      </c>
      <c r="AU214" s="201" t="s">
        <v>84</v>
      </c>
      <c r="AY214" s="17" t="s">
        <v>160</v>
      </c>
      <c r="BE214" s="202">
        <f>IF(O214="základní",K214,0)</f>
        <v>0</v>
      </c>
      <c r="BF214" s="202">
        <f>IF(O214="snížená",K214,0)</f>
        <v>0</v>
      </c>
      <c r="BG214" s="202">
        <f>IF(O214="zákl. přenesená",K214,0)</f>
        <v>0</v>
      </c>
      <c r="BH214" s="202">
        <f>IF(O214="sníž. přenesená",K214,0)</f>
        <v>0</v>
      </c>
      <c r="BI214" s="202">
        <f>IF(O214="nulová",K214,0)</f>
        <v>0</v>
      </c>
      <c r="BJ214" s="17" t="s">
        <v>82</v>
      </c>
      <c r="BK214" s="202">
        <f>ROUND(P214*H214,2)</f>
        <v>0</v>
      </c>
      <c r="BL214" s="17" t="s">
        <v>168</v>
      </c>
      <c r="BM214" s="201" t="s">
        <v>315</v>
      </c>
    </row>
    <row r="215" spans="1:65" s="2" customFormat="1" ht="58.5">
      <c r="A215" s="34"/>
      <c r="B215" s="35"/>
      <c r="C215" s="36"/>
      <c r="D215" s="203" t="s">
        <v>170</v>
      </c>
      <c r="E215" s="36"/>
      <c r="F215" s="204" t="s">
        <v>316</v>
      </c>
      <c r="G215" s="36"/>
      <c r="H215" s="36"/>
      <c r="I215" s="205"/>
      <c r="J215" s="205"/>
      <c r="K215" s="36"/>
      <c r="L215" s="36"/>
      <c r="M215" s="39"/>
      <c r="N215" s="206"/>
      <c r="O215" s="207"/>
      <c r="P215" s="71"/>
      <c r="Q215" s="71"/>
      <c r="R215" s="71"/>
      <c r="S215" s="71"/>
      <c r="T215" s="71"/>
      <c r="U215" s="71"/>
      <c r="V215" s="71"/>
      <c r="W215" s="71"/>
      <c r="X215" s="72"/>
      <c r="Y215" s="34"/>
      <c r="Z215" s="34"/>
      <c r="AA215" s="34"/>
      <c r="AB215" s="34"/>
      <c r="AC215" s="34"/>
      <c r="AD215" s="34"/>
      <c r="AE215" s="34"/>
      <c r="AT215" s="17" t="s">
        <v>170</v>
      </c>
      <c r="AU215" s="17" t="s">
        <v>84</v>
      </c>
    </row>
    <row r="216" spans="1:65" s="2" customFormat="1" ht="58.5">
      <c r="A216" s="34"/>
      <c r="B216" s="35"/>
      <c r="C216" s="36"/>
      <c r="D216" s="203" t="s">
        <v>172</v>
      </c>
      <c r="E216" s="36"/>
      <c r="F216" s="208" t="s">
        <v>311</v>
      </c>
      <c r="G216" s="36"/>
      <c r="H216" s="36"/>
      <c r="I216" s="205"/>
      <c r="J216" s="205"/>
      <c r="K216" s="36"/>
      <c r="L216" s="36"/>
      <c r="M216" s="39"/>
      <c r="N216" s="206"/>
      <c r="O216" s="207"/>
      <c r="P216" s="71"/>
      <c r="Q216" s="71"/>
      <c r="R216" s="71"/>
      <c r="S216" s="71"/>
      <c r="T216" s="71"/>
      <c r="U216" s="71"/>
      <c r="V216" s="71"/>
      <c r="W216" s="71"/>
      <c r="X216" s="72"/>
      <c r="Y216" s="34"/>
      <c r="Z216" s="34"/>
      <c r="AA216" s="34"/>
      <c r="AB216" s="34"/>
      <c r="AC216" s="34"/>
      <c r="AD216" s="34"/>
      <c r="AE216" s="34"/>
      <c r="AT216" s="17" t="s">
        <v>172</v>
      </c>
      <c r="AU216" s="17" t="s">
        <v>84</v>
      </c>
    </row>
    <row r="217" spans="1:65" s="12" customFormat="1" ht="25.9" customHeight="1">
      <c r="B217" s="172"/>
      <c r="C217" s="173"/>
      <c r="D217" s="174" t="s">
        <v>73</v>
      </c>
      <c r="E217" s="175" t="s">
        <v>317</v>
      </c>
      <c r="F217" s="175" t="s">
        <v>317</v>
      </c>
      <c r="G217" s="173"/>
      <c r="H217" s="173"/>
      <c r="I217" s="176"/>
      <c r="J217" s="176"/>
      <c r="K217" s="177">
        <f>BK217</f>
        <v>126775</v>
      </c>
      <c r="L217" s="173"/>
      <c r="M217" s="178"/>
      <c r="N217" s="179"/>
      <c r="O217" s="180"/>
      <c r="P217" s="180"/>
      <c r="Q217" s="181">
        <f>Q218+Q225</f>
        <v>126775</v>
      </c>
      <c r="R217" s="181">
        <f>R218+R225</f>
        <v>0</v>
      </c>
      <c r="S217" s="180"/>
      <c r="T217" s="182">
        <f>T218+T225</f>
        <v>0</v>
      </c>
      <c r="U217" s="180"/>
      <c r="V217" s="182">
        <f>V218+V225</f>
        <v>684.66850000000011</v>
      </c>
      <c r="W217" s="180"/>
      <c r="X217" s="183">
        <f>X218+X225</f>
        <v>0</v>
      </c>
      <c r="AR217" s="184" t="s">
        <v>182</v>
      </c>
      <c r="AT217" s="185" t="s">
        <v>73</v>
      </c>
      <c r="AU217" s="185" t="s">
        <v>74</v>
      </c>
      <c r="AY217" s="184" t="s">
        <v>160</v>
      </c>
      <c r="BK217" s="186">
        <f>BK218+BK225</f>
        <v>126775</v>
      </c>
    </row>
    <row r="218" spans="1:65" s="12" customFormat="1" ht="22.9" customHeight="1">
      <c r="B218" s="172"/>
      <c r="C218" s="173"/>
      <c r="D218" s="174" t="s">
        <v>73</v>
      </c>
      <c r="E218" s="187" t="s">
        <v>318</v>
      </c>
      <c r="F218" s="187" t="s">
        <v>319</v>
      </c>
      <c r="G218" s="173"/>
      <c r="H218" s="173"/>
      <c r="I218" s="176"/>
      <c r="J218" s="176"/>
      <c r="K218" s="188">
        <f>BK218</f>
        <v>126775</v>
      </c>
      <c r="L218" s="173"/>
      <c r="M218" s="178"/>
      <c r="N218" s="179"/>
      <c r="O218" s="180"/>
      <c r="P218" s="180"/>
      <c r="Q218" s="181">
        <f>SUM(Q219:Q224)</f>
        <v>126775</v>
      </c>
      <c r="R218" s="181">
        <f>SUM(R219:R224)</f>
        <v>0</v>
      </c>
      <c r="S218" s="180"/>
      <c r="T218" s="182">
        <f>SUM(T219:T224)</f>
        <v>0</v>
      </c>
      <c r="U218" s="180"/>
      <c r="V218" s="182">
        <f>SUM(V219:V224)</f>
        <v>1.32</v>
      </c>
      <c r="W218" s="180"/>
      <c r="X218" s="183">
        <f>SUM(X219:X224)</f>
        <v>0</v>
      </c>
      <c r="AR218" s="184" t="s">
        <v>82</v>
      </c>
      <c r="AT218" s="185" t="s">
        <v>73</v>
      </c>
      <c r="AU218" s="185" t="s">
        <v>82</v>
      </c>
      <c r="AY218" s="184" t="s">
        <v>160</v>
      </c>
      <c r="BK218" s="186">
        <f>SUM(BK219:BK224)</f>
        <v>126775</v>
      </c>
    </row>
    <row r="219" spans="1:65" s="2" customFormat="1" ht="24">
      <c r="A219" s="34"/>
      <c r="B219" s="35"/>
      <c r="C219" s="241" t="s">
        <v>8</v>
      </c>
      <c r="D219" s="241" t="s">
        <v>317</v>
      </c>
      <c r="E219" s="242" t="s">
        <v>320</v>
      </c>
      <c r="F219" s="243" t="s">
        <v>321</v>
      </c>
      <c r="G219" s="244" t="s">
        <v>176</v>
      </c>
      <c r="H219" s="245">
        <v>1000</v>
      </c>
      <c r="I219" s="259">
        <v>79.5</v>
      </c>
      <c r="J219" s="247"/>
      <c r="K219" s="248">
        <f>ROUND(P219*H219,2)</f>
        <v>79500</v>
      </c>
      <c r="L219" s="243" t="s">
        <v>167</v>
      </c>
      <c r="M219" s="249"/>
      <c r="N219" s="250" t="s">
        <v>1</v>
      </c>
      <c r="O219" s="197" t="s">
        <v>37</v>
      </c>
      <c r="P219" s="198">
        <f>I219+J219</f>
        <v>79.5</v>
      </c>
      <c r="Q219" s="198">
        <f>ROUND(I219*H219,2)</f>
        <v>79500</v>
      </c>
      <c r="R219" s="198">
        <f>ROUND(J219*H219,2)</f>
        <v>0</v>
      </c>
      <c r="S219" s="71"/>
      <c r="T219" s="199">
        <f>S219*H219</f>
        <v>0</v>
      </c>
      <c r="U219" s="199">
        <v>1.23E-3</v>
      </c>
      <c r="V219" s="199">
        <f>U219*H219</f>
        <v>1.23</v>
      </c>
      <c r="W219" s="199">
        <v>0</v>
      </c>
      <c r="X219" s="200">
        <f>W219*H219</f>
        <v>0</v>
      </c>
      <c r="Y219" s="34"/>
      <c r="Z219" s="34"/>
      <c r="AA219" s="34"/>
      <c r="AB219" s="34"/>
      <c r="AC219" s="34"/>
      <c r="AD219" s="34"/>
      <c r="AE219" s="34"/>
      <c r="AR219" s="201" t="s">
        <v>230</v>
      </c>
      <c r="AT219" s="201" t="s">
        <v>317</v>
      </c>
      <c r="AU219" s="201" t="s">
        <v>84</v>
      </c>
      <c r="AY219" s="17" t="s">
        <v>160</v>
      </c>
      <c r="BE219" s="202">
        <f>IF(O219="základní",K219,0)</f>
        <v>79500</v>
      </c>
      <c r="BF219" s="202">
        <f>IF(O219="snížená",K219,0)</f>
        <v>0</v>
      </c>
      <c r="BG219" s="202">
        <f>IF(O219="zákl. přenesená",K219,0)</f>
        <v>0</v>
      </c>
      <c r="BH219" s="202">
        <f>IF(O219="sníž. přenesená",K219,0)</f>
        <v>0</v>
      </c>
      <c r="BI219" s="202">
        <f>IF(O219="nulová",K219,0)</f>
        <v>0</v>
      </c>
      <c r="BJ219" s="17" t="s">
        <v>82</v>
      </c>
      <c r="BK219" s="202">
        <f>ROUND(P219*H219,2)</f>
        <v>79500</v>
      </c>
      <c r="BL219" s="17" t="s">
        <v>168</v>
      </c>
      <c r="BM219" s="201" t="s">
        <v>322</v>
      </c>
    </row>
    <row r="220" spans="1:65" s="2" customFormat="1" ht="19.5">
      <c r="A220" s="34"/>
      <c r="B220" s="35"/>
      <c r="C220" s="36"/>
      <c r="D220" s="203" t="s">
        <v>170</v>
      </c>
      <c r="E220" s="36"/>
      <c r="F220" s="204" t="s">
        <v>321</v>
      </c>
      <c r="G220" s="36"/>
      <c r="H220" s="36"/>
      <c r="I220" s="205"/>
      <c r="J220" s="205"/>
      <c r="K220" s="36"/>
      <c r="L220" s="36"/>
      <c r="M220" s="39"/>
      <c r="N220" s="206"/>
      <c r="O220" s="207"/>
      <c r="P220" s="71"/>
      <c r="Q220" s="71"/>
      <c r="R220" s="71"/>
      <c r="S220" s="71"/>
      <c r="T220" s="71"/>
      <c r="U220" s="71"/>
      <c r="V220" s="71"/>
      <c r="W220" s="71"/>
      <c r="X220" s="72"/>
      <c r="Y220" s="34"/>
      <c r="Z220" s="34"/>
      <c r="AA220" s="34"/>
      <c r="AB220" s="34"/>
      <c r="AC220" s="34"/>
      <c r="AD220" s="34"/>
      <c r="AE220" s="34"/>
      <c r="AT220" s="17" t="s">
        <v>170</v>
      </c>
      <c r="AU220" s="17" t="s">
        <v>84</v>
      </c>
    </row>
    <row r="221" spans="1:65" s="2" customFormat="1" ht="24">
      <c r="A221" s="34"/>
      <c r="B221" s="35"/>
      <c r="C221" s="241" t="s">
        <v>323</v>
      </c>
      <c r="D221" s="241" t="s">
        <v>317</v>
      </c>
      <c r="E221" s="242" t="s">
        <v>324</v>
      </c>
      <c r="F221" s="243" t="s">
        <v>325</v>
      </c>
      <c r="G221" s="244" t="s">
        <v>176</v>
      </c>
      <c r="H221" s="245">
        <v>500</v>
      </c>
      <c r="I221" s="259">
        <v>14.55</v>
      </c>
      <c r="J221" s="247"/>
      <c r="K221" s="248">
        <f>ROUND(P221*H221,2)</f>
        <v>7275</v>
      </c>
      <c r="L221" s="243" t="s">
        <v>167</v>
      </c>
      <c r="M221" s="249"/>
      <c r="N221" s="250" t="s">
        <v>1</v>
      </c>
      <c r="O221" s="197" t="s">
        <v>37</v>
      </c>
      <c r="P221" s="198">
        <f>I221+J221</f>
        <v>14.55</v>
      </c>
      <c r="Q221" s="198">
        <f>ROUND(I221*H221,2)</f>
        <v>7275</v>
      </c>
      <c r="R221" s="198">
        <f>ROUND(J221*H221,2)</f>
        <v>0</v>
      </c>
      <c r="S221" s="71"/>
      <c r="T221" s="199">
        <f>S221*H221</f>
        <v>0</v>
      </c>
      <c r="U221" s="199">
        <v>1.8000000000000001E-4</v>
      </c>
      <c r="V221" s="199">
        <f>U221*H221</f>
        <v>9.0000000000000011E-2</v>
      </c>
      <c r="W221" s="199">
        <v>0</v>
      </c>
      <c r="X221" s="200">
        <f>W221*H221</f>
        <v>0</v>
      </c>
      <c r="Y221" s="34"/>
      <c r="Z221" s="34"/>
      <c r="AA221" s="34"/>
      <c r="AB221" s="34"/>
      <c r="AC221" s="34"/>
      <c r="AD221" s="34"/>
      <c r="AE221" s="34"/>
      <c r="AR221" s="201" t="s">
        <v>230</v>
      </c>
      <c r="AT221" s="201" t="s">
        <v>317</v>
      </c>
      <c r="AU221" s="201" t="s">
        <v>84</v>
      </c>
      <c r="AY221" s="17" t="s">
        <v>160</v>
      </c>
      <c r="BE221" s="202">
        <f>IF(O221="základní",K221,0)</f>
        <v>7275</v>
      </c>
      <c r="BF221" s="202">
        <f>IF(O221="snížená",K221,0)</f>
        <v>0</v>
      </c>
      <c r="BG221" s="202">
        <f>IF(O221="zákl. přenesená",K221,0)</f>
        <v>0</v>
      </c>
      <c r="BH221" s="202">
        <f>IF(O221="sníž. přenesená",K221,0)</f>
        <v>0</v>
      </c>
      <c r="BI221" s="202">
        <f>IF(O221="nulová",K221,0)</f>
        <v>0</v>
      </c>
      <c r="BJ221" s="17" t="s">
        <v>82</v>
      </c>
      <c r="BK221" s="202">
        <f>ROUND(P221*H221,2)</f>
        <v>7275</v>
      </c>
      <c r="BL221" s="17" t="s">
        <v>168</v>
      </c>
      <c r="BM221" s="201" t="s">
        <v>326</v>
      </c>
    </row>
    <row r="222" spans="1:65" s="2" customFormat="1">
      <c r="A222" s="34"/>
      <c r="B222" s="35"/>
      <c r="C222" s="36"/>
      <c r="D222" s="203" t="s">
        <v>170</v>
      </c>
      <c r="E222" s="36"/>
      <c r="F222" s="204" t="s">
        <v>325</v>
      </c>
      <c r="G222" s="36"/>
      <c r="H222" s="36"/>
      <c r="I222" s="205"/>
      <c r="J222" s="205"/>
      <c r="K222" s="36"/>
      <c r="L222" s="36"/>
      <c r="M222" s="39"/>
      <c r="N222" s="206"/>
      <c r="O222" s="207"/>
      <c r="P222" s="71"/>
      <c r="Q222" s="71"/>
      <c r="R222" s="71"/>
      <c r="S222" s="71"/>
      <c r="T222" s="71"/>
      <c r="U222" s="71"/>
      <c r="V222" s="71"/>
      <c r="W222" s="71"/>
      <c r="X222" s="72"/>
      <c r="Y222" s="34"/>
      <c r="Z222" s="34"/>
      <c r="AA222" s="34"/>
      <c r="AB222" s="34"/>
      <c r="AC222" s="34"/>
      <c r="AD222" s="34"/>
      <c r="AE222" s="34"/>
      <c r="AT222" s="17" t="s">
        <v>170</v>
      </c>
      <c r="AU222" s="17" t="s">
        <v>84</v>
      </c>
    </row>
    <row r="223" spans="1:65" s="2" customFormat="1" ht="24">
      <c r="A223" s="34"/>
      <c r="B223" s="35"/>
      <c r="C223" s="241" t="s">
        <v>327</v>
      </c>
      <c r="D223" s="241" t="s">
        <v>317</v>
      </c>
      <c r="E223" s="242" t="s">
        <v>328</v>
      </c>
      <c r="F223" s="243" t="s">
        <v>329</v>
      </c>
      <c r="G223" s="244" t="s">
        <v>176</v>
      </c>
      <c r="H223" s="245">
        <v>250</v>
      </c>
      <c r="I223" s="259">
        <v>160</v>
      </c>
      <c r="J223" s="247"/>
      <c r="K223" s="248">
        <f>ROUND(P223*H223,2)</f>
        <v>40000</v>
      </c>
      <c r="L223" s="243" t="s">
        <v>167</v>
      </c>
      <c r="M223" s="249"/>
      <c r="N223" s="250" t="s">
        <v>1</v>
      </c>
      <c r="O223" s="197" t="s">
        <v>37</v>
      </c>
      <c r="P223" s="198">
        <f>I223+J223</f>
        <v>160</v>
      </c>
      <c r="Q223" s="198">
        <f>ROUND(I223*H223,2)</f>
        <v>40000</v>
      </c>
      <c r="R223" s="198">
        <f>ROUND(J223*H223,2)</f>
        <v>0</v>
      </c>
      <c r="S223" s="71"/>
      <c r="T223" s="199">
        <f>S223*H223</f>
        <v>0</v>
      </c>
      <c r="U223" s="199">
        <v>0</v>
      </c>
      <c r="V223" s="199">
        <f>U223*H223</f>
        <v>0</v>
      </c>
      <c r="W223" s="199">
        <v>0</v>
      </c>
      <c r="X223" s="200">
        <f>W223*H223</f>
        <v>0</v>
      </c>
      <c r="Y223" s="34"/>
      <c r="Z223" s="34"/>
      <c r="AA223" s="34"/>
      <c r="AB223" s="34"/>
      <c r="AC223" s="34"/>
      <c r="AD223" s="34"/>
      <c r="AE223" s="34"/>
      <c r="AR223" s="201" t="s">
        <v>330</v>
      </c>
      <c r="AT223" s="201" t="s">
        <v>317</v>
      </c>
      <c r="AU223" s="201" t="s">
        <v>84</v>
      </c>
      <c r="AY223" s="17" t="s">
        <v>160</v>
      </c>
      <c r="BE223" s="202">
        <f>IF(O223="základní",K223,0)</f>
        <v>40000</v>
      </c>
      <c r="BF223" s="202">
        <f>IF(O223="snížená",K223,0)</f>
        <v>0</v>
      </c>
      <c r="BG223" s="202">
        <f>IF(O223="zákl. přenesená",K223,0)</f>
        <v>0</v>
      </c>
      <c r="BH223" s="202">
        <f>IF(O223="sníž. přenesená",K223,0)</f>
        <v>0</v>
      </c>
      <c r="BI223" s="202">
        <f>IF(O223="nulová",K223,0)</f>
        <v>0</v>
      </c>
      <c r="BJ223" s="17" t="s">
        <v>82</v>
      </c>
      <c r="BK223" s="202">
        <f>ROUND(P223*H223,2)</f>
        <v>40000</v>
      </c>
      <c r="BL223" s="17" t="s">
        <v>331</v>
      </c>
      <c r="BM223" s="201" t="s">
        <v>332</v>
      </c>
    </row>
    <row r="224" spans="1:65" s="2" customFormat="1">
      <c r="A224" s="34"/>
      <c r="B224" s="35"/>
      <c r="C224" s="36"/>
      <c r="D224" s="203" t="s">
        <v>170</v>
      </c>
      <c r="E224" s="36"/>
      <c r="F224" s="204" t="s">
        <v>329</v>
      </c>
      <c r="G224" s="36"/>
      <c r="H224" s="36"/>
      <c r="I224" s="205"/>
      <c r="J224" s="205"/>
      <c r="K224" s="36"/>
      <c r="L224" s="36"/>
      <c r="M224" s="39"/>
      <c r="N224" s="206"/>
      <c r="O224" s="207"/>
      <c r="P224" s="71"/>
      <c r="Q224" s="71"/>
      <c r="R224" s="71"/>
      <c r="S224" s="71"/>
      <c r="T224" s="71"/>
      <c r="U224" s="71"/>
      <c r="V224" s="71"/>
      <c r="W224" s="71"/>
      <c r="X224" s="72"/>
      <c r="Y224" s="34"/>
      <c r="Z224" s="34"/>
      <c r="AA224" s="34"/>
      <c r="AB224" s="34"/>
      <c r="AC224" s="34"/>
      <c r="AD224" s="34"/>
      <c r="AE224" s="34"/>
      <c r="AT224" s="17" t="s">
        <v>170</v>
      </c>
      <c r="AU224" s="17" t="s">
        <v>84</v>
      </c>
    </row>
    <row r="225" spans="1:65" s="12" customFormat="1" ht="22.9" customHeight="1">
      <c r="B225" s="172"/>
      <c r="C225" s="173"/>
      <c r="D225" s="174" t="s">
        <v>73</v>
      </c>
      <c r="E225" s="187" t="s">
        <v>333</v>
      </c>
      <c r="F225" s="187" t="s">
        <v>334</v>
      </c>
      <c r="G225" s="173"/>
      <c r="H225" s="173"/>
      <c r="I225" s="176"/>
      <c r="J225" s="176"/>
      <c r="K225" s="188">
        <f>BK225</f>
        <v>0</v>
      </c>
      <c r="L225" s="173"/>
      <c r="M225" s="178"/>
      <c r="N225" s="179"/>
      <c r="O225" s="180"/>
      <c r="P225" s="180"/>
      <c r="Q225" s="181">
        <f>SUM(Q226:Q256)</f>
        <v>0</v>
      </c>
      <c r="R225" s="181">
        <f>SUM(R226:R256)</f>
        <v>0</v>
      </c>
      <c r="S225" s="180"/>
      <c r="T225" s="182">
        <f>SUM(T226:T256)</f>
        <v>0</v>
      </c>
      <c r="U225" s="180"/>
      <c r="V225" s="182">
        <f>SUM(V226:V256)</f>
        <v>683.34850000000006</v>
      </c>
      <c r="W225" s="180"/>
      <c r="X225" s="183">
        <f>SUM(X226:X256)</f>
        <v>0</v>
      </c>
      <c r="AR225" s="184" t="s">
        <v>182</v>
      </c>
      <c r="AT225" s="185" t="s">
        <v>73</v>
      </c>
      <c r="AU225" s="185" t="s">
        <v>82</v>
      </c>
      <c r="AY225" s="184" t="s">
        <v>160</v>
      </c>
      <c r="BK225" s="186">
        <f>SUM(BK226:BK256)</f>
        <v>0</v>
      </c>
    </row>
    <row r="226" spans="1:65" s="2" customFormat="1" ht="24.2" customHeight="1">
      <c r="A226" s="34"/>
      <c r="B226" s="35"/>
      <c r="C226" s="241" t="s">
        <v>335</v>
      </c>
      <c r="D226" s="241" t="s">
        <v>317</v>
      </c>
      <c r="E226" s="242" t="s">
        <v>336</v>
      </c>
      <c r="F226" s="243" t="s">
        <v>337</v>
      </c>
      <c r="G226" s="244" t="s">
        <v>338</v>
      </c>
      <c r="H226" s="245">
        <v>500</v>
      </c>
      <c r="I226" s="246"/>
      <c r="J226" s="247"/>
      <c r="K226" s="248">
        <f>ROUND(P226*H226,2)</f>
        <v>0</v>
      </c>
      <c r="L226" s="243" t="s">
        <v>167</v>
      </c>
      <c r="M226" s="249"/>
      <c r="N226" s="250" t="s">
        <v>1</v>
      </c>
      <c r="O226" s="197" t="s">
        <v>37</v>
      </c>
      <c r="P226" s="198">
        <f>I226+J226</f>
        <v>0</v>
      </c>
      <c r="Q226" s="198">
        <f>ROUND(I226*H226,2)</f>
        <v>0</v>
      </c>
      <c r="R226" s="198">
        <f>ROUND(J226*H226,2)</f>
        <v>0</v>
      </c>
      <c r="S226" s="71"/>
      <c r="T226" s="199">
        <f>S226*H226</f>
        <v>0</v>
      </c>
      <c r="U226" s="199">
        <v>1</v>
      </c>
      <c r="V226" s="199">
        <f>U226*H226</f>
        <v>500</v>
      </c>
      <c r="W226" s="199">
        <v>0</v>
      </c>
      <c r="X226" s="200">
        <f>W226*H226</f>
        <v>0</v>
      </c>
      <c r="Y226" s="34"/>
      <c r="Z226" s="34"/>
      <c r="AA226" s="34"/>
      <c r="AB226" s="34"/>
      <c r="AC226" s="34"/>
      <c r="AD226" s="34"/>
      <c r="AE226" s="34"/>
      <c r="AR226" s="201" t="s">
        <v>230</v>
      </c>
      <c r="AT226" s="201" t="s">
        <v>317</v>
      </c>
      <c r="AU226" s="201" t="s">
        <v>84</v>
      </c>
      <c r="AY226" s="17" t="s">
        <v>160</v>
      </c>
      <c r="BE226" s="202">
        <f>IF(O226="základní",K226,0)</f>
        <v>0</v>
      </c>
      <c r="BF226" s="202">
        <f>IF(O226="snížená",K226,0)</f>
        <v>0</v>
      </c>
      <c r="BG226" s="202">
        <f>IF(O226="zákl. přenesená",K226,0)</f>
        <v>0</v>
      </c>
      <c r="BH226" s="202">
        <f>IF(O226="sníž. přenesená",K226,0)</f>
        <v>0</v>
      </c>
      <c r="BI226" s="202">
        <f>IF(O226="nulová",K226,0)</f>
        <v>0</v>
      </c>
      <c r="BJ226" s="17" t="s">
        <v>82</v>
      </c>
      <c r="BK226" s="202">
        <f>ROUND(P226*H226,2)</f>
        <v>0</v>
      </c>
      <c r="BL226" s="17" t="s">
        <v>168</v>
      </c>
      <c r="BM226" s="201" t="s">
        <v>339</v>
      </c>
    </row>
    <row r="227" spans="1:65" s="2" customFormat="1">
      <c r="A227" s="34"/>
      <c r="B227" s="35"/>
      <c r="C227" s="36"/>
      <c r="D227" s="203" t="s">
        <v>170</v>
      </c>
      <c r="E227" s="36"/>
      <c r="F227" s="204" t="s">
        <v>337</v>
      </c>
      <c r="G227" s="36"/>
      <c r="H227" s="36"/>
      <c r="I227" s="205"/>
      <c r="J227" s="205"/>
      <c r="K227" s="36"/>
      <c r="L227" s="36"/>
      <c r="M227" s="39"/>
      <c r="N227" s="206"/>
      <c r="O227" s="207"/>
      <c r="P227" s="71"/>
      <c r="Q227" s="71"/>
      <c r="R227" s="71"/>
      <c r="S227" s="71"/>
      <c r="T227" s="71"/>
      <c r="U227" s="71"/>
      <c r="V227" s="71"/>
      <c r="W227" s="71"/>
      <c r="X227" s="72"/>
      <c r="Y227" s="34"/>
      <c r="Z227" s="34"/>
      <c r="AA227" s="34"/>
      <c r="AB227" s="34"/>
      <c r="AC227" s="34"/>
      <c r="AD227" s="34"/>
      <c r="AE227" s="34"/>
      <c r="AT227" s="17" t="s">
        <v>170</v>
      </c>
      <c r="AU227" s="17" t="s">
        <v>84</v>
      </c>
    </row>
    <row r="228" spans="1:65" s="13" customFormat="1">
      <c r="B228" s="209"/>
      <c r="C228" s="210"/>
      <c r="D228" s="203" t="s">
        <v>195</v>
      </c>
      <c r="E228" s="211" t="s">
        <v>1</v>
      </c>
      <c r="F228" s="212" t="s">
        <v>340</v>
      </c>
      <c r="G228" s="210"/>
      <c r="H228" s="213">
        <v>445.536</v>
      </c>
      <c r="I228" s="214"/>
      <c r="J228" s="214"/>
      <c r="K228" s="210"/>
      <c r="L228" s="210"/>
      <c r="M228" s="215"/>
      <c r="N228" s="216"/>
      <c r="O228" s="217"/>
      <c r="P228" s="217"/>
      <c r="Q228" s="217"/>
      <c r="R228" s="217"/>
      <c r="S228" s="217"/>
      <c r="T228" s="217"/>
      <c r="U228" s="217"/>
      <c r="V228" s="217"/>
      <c r="W228" s="217"/>
      <c r="X228" s="218"/>
      <c r="AT228" s="219" t="s">
        <v>195</v>
      </c>
      <c r="AU228" s="219" t="s">
        <v>84</v>
      </c>
      <c r="AV228" s="13" t="s">
        <v>84</v>
      </c>
      <c r="AW228" s="13" t="s">
        <v>5</v>
      </c>
      <c r="AX228" s="13" t="s">
        <v>74</v>
      </c>
      <c r="AY228" s="219" t="s">
        <v>160</v>
      </c>
    </row>
    <row r="229" spans="1:65" s="13" customFormat="1">
      <c r="B229" s="209"/>
      <c r="C229" s="210"/>
      <c r="D229" s="203" t="s">
        <v>195</v>
      </c>
      <c r="E229" s="211" t="s">
        <v>1</v>
      </c>
      <c r="F229" s="212" t="s">
        <v>341</v>
      </c>
      <c r="G229" s="210"/>
      <c r="H229" s="213">
        <v>33.311999999999998</v>
      </c>
      <c r="I229" s="214"/>
      <c r="J229" s="214"/>
      <c r="K229" s="210"/>
      <c r="L229" s="210"/>
      <c r="M229" s="215"/>
      <c r="N229" s="216"/>
      <c r="O229" s="217"/>
      <c r="P229" s="217"/>
      <c r="Q229" s="217"/>
      <c r="R229" s="217"/>
      <c r="S229" s="217"/>
      <c r="T229" s="217"/>
      <c r="U229" s="217"/>
      <c r="V229" s="217"/>
      <c r="W229" s="217"/>
      <c r="X229" s="218"/>
      <c r="AT229" s="219" t="s">
        <v>195</v>
      </c>
      <c r="AU229" s="219" t="s">
        <v>84</v>
      </c>
      <c r="AV229" s="13" t="s">
        <v>84</v>
      </c>
      <c r="AW229" s="13" t="s">
        <v>5</v>
      </c>
      <c r="AX229" s="13" t="s">
        <v>74</v>
      </c>
      <c r="AY229" s="219" t="s">
        <v>160</v>
      </c>
    </row>
    <row r="230" spans="1:65" s="13" customFormat="1">
      <c r="B230" s="209"/>
      <c r="C230" s="210"/>
      <c r="D230" s="203" t="s">
        <v>195</v>
      </c>
      <c r="E230" s="211" t="s">
        <v>1</v>
      </c>
      <c r="F230" s="212" t="s">
        <v>342</v>
      </c>
      <c r="G230" s="210"/>
      <c r="H230" s="213">
        <v>21.152000000000001</v>
      </c>
      <c r="I230" s="214"/>
      <c r="J230" s="214"/>
      <c r="K230" s="210"/>
      <c r="L230" s="210"/>
      <c r="M230" s="215"/>
      <c r="N230" s="216"/>
      <c r="O230" s="217"/>
      <c r="P230" s="217"/>
      <c r="Q230" s="217"/>
      <c r="R230" s="217"/>
      <c r="S230" s="217"/>
      <c r="T230" s="217"/>
      <c r="U230" s="217"/>
      <c r="V230" s="217"/>
      <c r="W230" s="217"/>
      <c r="X230" s="218"/>
      <c r="AT230" s="219" t="s">
        <v>195</v>
      </c>
      <c r="AU230" s="219" t="s">
        <v>84</v>
      </c>
      <c r="AV230" s="13" t="s">
        <v>84</v>
      </c>
      <c r="AW230" s="13" t="s">
        <v>5</v>
      </c>
      <c r="AX230" s="13" t="s">
        <v>74</v>
      </c>
      <c r="AY230" s="219" t="s">
        <v>160</v>
      </c>
    </row>
    <row r="231" spans="1:65" s="14" customFormat="1">
      <c r="B231" s="220"/>
      <c r="C231" s="221"/>
      <c r="D231" s="203" t="s">
        <v>195</v>
      </c>
      <c r="E231" s="222" t="s">
        <v>1</v>
      </c>
      <c r="F231" s="223" t="s">
        <v>198</v>
      </c>
      <c r="G231" s="221"/>
      <c r="H231" s="224">
        <v>500</v>
      </c>
      <c r="I231" s="225"/>
      <c r="J231" s="225"/>
      <c r="K231" s="221"/>
      <c r="L231" s="221"/>
      <c r="M231" s="226"/>
      <c r="N231" s="227"/>
      <c r="O231" s="228"/>
      <c r="P231" s="228"/>
      <c r="Q231" s="228"/>
      <c r="R231" s="228"/>
      <c r="S231" s="228"/>
      <c r="T231" s="228"/>
      <c r="U231" s="228"/>
      <c r="V231" s="228"/>
      <c r="W231" s="228"/>
      <c r="X231" s="229"/>
      <c r="AT231" s="230" t="s">
        <v>195</v>
      </c>
      <c r="AU231" s="230" t="s">
        <v>84</v>
      </c>
      <c r="AV231" s="14" t="s">
        <v>168</v>
      </c>
      <c r="AW231" s="14" t="s">
        <v>5</v>
      </c>
      <c r="AX231" s="14" t="s">
        <v>82</v>
      </c>
      <c r="AY231" s="230" t="s">
        <v>160</v>
      </c>
    </row>
    <row r="232" spans="1:65" s="2" customFormat="1" ht="24.2" customHeight="1">
      <c r="A232" s="34"/>
      <c r="B232" s="35"/>
      <c r="C232" s="241" t="s">
        <v>343</v>
      </c>
      <c r="D232" s="241" t="s">
        <v>317</v>
      </c>
      <c r="E232" s="242" t="s">
        <v>344</v>
      </c>
      <c r="F232" s="243" t="s">
        <v>345</v>
      </c>
      <c r="G232" s="244" t="s">
        <v>338</v>
      </c>
      <c r="H232" s="245">
        <v>182.91200000000001</v>
      </c>
      <c r="I232" s="246"/>
      <c r="J232" s="247"/>
      <c r="K232" s="248">
        <f>ROUND(P232*H232,2)</f>
        <v>0</v>
      </c>
      <c r="L232" s="243" t="s">
        <v>167</v>
      </c>
      <c r="M232" s="249"/>
      <c r="N232" s="250" t="s">
        <v>1</v>
      </c>
      <c r="O232" s="197" t="s">
        <v>37</v>
      </c>
      <c r="P232" s="198">
        <f>I232+J232</f>
        <v>0</v>
      </c>
      <c r="Q232" s="198">
        <f>ROUND(I232*H232,2)</f>
        <v>0</v>
      </c>
      <c r="R232" s="198">
        <f>ROUND(J232*H232,2)</f>
        <v>0</v>
      </c>
      <c r="S232" s="71"/>
      <c r="T232" s="199">
        <f>S232*H232</f>
        <v>0</v>
      </c>
      <c r="U232" s="199">
        <v>1</v>
      </c>
      <c r="V232" s="199">
        <f>U232*H232</f>
        <v>182.91200000000001</v>
      </c>
      <c r="W232" s="199">
        <v>0</v>
      </c>
      <c r="X232" s="200">
        <f>W232*H232</f>
        <v>0</v>
      </c>
      <c r="Y232" s="34"/>
      <c r="Z232" s="34"/>
      <c r="AA232" s="34"/>
      <c r="AB232" s="34"/>
      <c r="AC232" s="34"/>
      <c r="AD232" s="34"/>
      <c r="AE232" s="34"/>
      <c r="AR232" s="201" t="s">
        <v>230</v>
      </c>
      <c r="AT232" s="201" t="s">
        <v>317</v>
      </c>
      <c r="AU232" s="201" t="s">
        <v>84</v>
      </c>
      <c r="AY232" s="17" t="s">
        <v>160</v>
      </c>
      <c r="BE232" s="202">
        <f>IF(O232="základní",K232,0)</f>
        <v>0</v>
      </c>
      <c r="BF232" s="202">
        <f>IF(O232="snížená",K232,0)</f>
        <v>0</v>
      </c>
      <c r="BG232" s="202">
        <f>IF(O232="zákl. přenesená",K232,0)</f>
        <v>0</v>
      </c>
      <c r="BH232" s="202">
        <f>IF(O232="sníž. přenesená",K232,0)</f>
        <v>0</v>
      </c>
      <c r="BI232" s="202">
        <f>IF(O232="nulová",K232,0)</f>
        <v>0</v>
      </c>
      <c r="BJ232" s="17" t="s">
        <v>82</v>
      </c>
      <c r="BK232" s="202">
        <f>ROUND(P232*H232,2)</f>
        <v>0</v>
      </c>
      <c r="BL232" s="17" t="s">
        <v>168</v>
      </c>
      <c r="BM232" s="201" t="s">
        <v>346</v>
      </c>
    </row>
    <row r="233" spans="1:65" s="2" customFormat="1">
      <c r="A233" s="34"/>
      <c r="B233" s="35"/>
      <c r="C233" s="36"/>
      <c r="D233" s="203" t="s">
        <v>170</v>
      </c>
      <c r="E233" s="36"/>
      <c r="F233" s="204" t="s">
        <v>345</v>
      </c>
      <c r="G233" s="36"/>
      <c r="H233" s="36"/>
      <c r="I233" s="205"/>
      <c r="J233" s="205"/>
      <c r="K233" s="36"/>
      <c r="L233" s="36"/>
      <c r="M233" s="39"/>
      <c r="N233" s="206"/>
      <c r="O233" s="207"/>
      <c r="P233" s="71"/>
      <c r="Q233" s="71"/>
      <c r="R233" s="71"/>
      <c r="S233" s="71"/>
      <c r="T233" s="71"/>
      <c r="U233" s="71"/>
      <c r="V233" s="71"/>
      <c r="W233" s="71"/>
      <c r="X233" s="72"/>
      <c r="Y233" s="34"/>
      <c r="Z233" s="34"/>
      <c r="AA233" s="34"/>
      <c r="AB233" s="34"/>
      <c r="AC233" s="34"/>
      <c r="AD233" s="34"/>
      <c r="AE233" s="34"/>
      <c r="AT233" s="17" t="s">
        <v>170</v>
      </c>
      <c r="AU233" s="17" t="s">
        <v>84</v>
      </c>
    </row>
    <row r="234" spans="1:65" s="13" customFormat="1">
      <c r="B234" s="209"/>
      <c r="C234" s="210"/>
      <c r="D234" s="203" t="s">
        <v>195</v>
      </c>
      <c r="E234" s="211" t="s">
        <v>1</v>
      </c>
      <c r="F234" s="212" t="s">
        <v>347</v>
      </c>
      <c r="G234" s="210"/>
      <c r="H234" s="213">
        <v>167.77600000000001</v>
      </c>
      <c r="I234" s="214"/>
      <c r="J234" s="214"/>
      <c r="K234" s="210"/>
      <c r="L234" s="210"/>
      <c r="M234" s="215"/>
      <c r="N234" s="216"/>
      <c r="O234" s="217"/>
      <c r="P234" s="217"/>
      <c r="Q234" s="217"/>
      <c r="R234" s="217"/>
      <c r="S234" s="217"/>
      <c r="T234" s="217"/>
      <c r="U234" s="217"/>
      <c r="V234" s="217"/>
      <c r="W234" s="217"/>
      <c r="X234" s="218"/>
      <c r="AT234" s="219" t="s">
        <v>195</v>
      </c>
      <c r="AU234" s="219" t="s">
        <v>84</v>
      </c>
      <c r="AV234" s="13" t="s">
        <v>84</v>
      </c>
      <c r="AW234" s="13" t="s">
        <v>5</v>
      </c>
      <c r="AX234" s="13" t="s">
        <v>74</v>
      </c>
      <c r="AY234" s="219" t="s">
        <v>160</v>
      </c>
    </row>
    <row r="235" spans="1:65" s="13" customFormat="1">
      <c r="B235" s="209"/>
      <c r="C235" s="210"/>
      <c r="D235" s="203" t="s">
        <v>195</v>
      </c>
      <c r="E235" s="211" t="s">
        <v>1</v>
      </c>
      <c r="F235" s="212" t="s">
        <v>348</v>
      </c>
      <c r="G235" s="210"/>
      <c r="H235" s="213">
        <v>15.135999999999999</v>
      </c>
      <c r="I235" s="214"/>
      <c r="J235" s="214"/>
      <c r="K235" s="210"/>
      <c r="L235" s="210"/>
      <c r="M235" s="215"/>
      <c r="N235" s="216"/>
      <c r="O235" s="217"/>
      <c r="P235" s="217"/>
      <c r="Q235" s="217"/>
      <c r="R235" s="217"/>
      <c r="S235" s="217"/>
      <c r="T235" s="217"/>
      <c r="U235" s="217"/>
      <c r="V235" s="217"/>
      <c r="W235" s="217"/>
      <c r="X235" s="218"/>
      <c r="AT235" s="219" t="s">
        <v>195</v>
      </c>
      <c r="AU235" s="219" t="s">
        <v>84</v>
      </c>
      <c r="AV235" s="13" t="s">
        <v>84</v>
      </c>
      <c r="AW235" s="13" t="s">
        <v>5</v>
      </c>
      <c r="AX235" s="13" t="s">
        <v>74</v>
      </c>
      <c r="AY235" s="219" t="s">
        <v>160</v>
      </c>
    </row>
    <row r="236" spans="1:65" s="14" customFormat="1">
      <c r="B236" s="220"/>
      <c r="C236" s="221"/>
      <c r="D236" s="203" t="s">
        <v>195</v>
      </c>
      <c r="E236" s="222" t="s">
        <v>1</v>
      </c>
      <c r="F236" s="223" t="s">
        <v>198</v>
      </c>
      <c r="G236" s="221"/>
      <c r="H236" s="224">
        <v>182.91200000000001</v>
      </c>
      <c r="I236" s="225"/>
      <c r="J236" s="225"/>
      <c r="K236" s="221"/>
      <c r="L236" s="221"/>
      <c r="M236" s="226"/>
      <c r="N236" s="227"/>
      <c r="O236" s="228"/>
      <c r="P236" s="228"/>
      <c r="Q236" s="228"/>
      <c r="R236" s="228"/>
      <c r="S236" s="228"/>
      <c r="T236" s="228"/>
      <c r="U236" s="228"/>
      <c r="V236" s="228"/>
      <c r="W236" s="228"/>
      <c r="X236" s="229"/>
      <c r="AT236" s="230" t="s">
        <v>195</v>
      </c>
      <c r="AU236" s="230" t="s">
        <v>84</v>
      </c>
      <c r="AV236" s="14" t="s">
        <v>168</v>
      </c>
      <c r="AW236" s="14" t="s">
        <v>5</v>
      </c>
      <c r="AX236" s="14" t="s">
        <v>82</v>
      </c>
      <c r="AY236" s="230" t="s">
        <v>160</v>
      </c>
    </row>
    <row r="237" spans="1:65" s="2" customFormat="1" ht="24.2" customHeight="1">
      <c r="A237" s="34"/>
      <c r="B237" s="35"/>
      <c r="C237" s="241" t="s">
        <v>349</v>
      </c>
      <c r="D237" s="241" t="s">
        <v>317</v>
      </c>
      <c r="E237" s="242" t="s">
        <v>350</v>
      </c>
      <c r="F237" s="243" t="s">
        <v>351</v>
      </c>
      <c r="G237" s="244" t="s">
        <v>338</v>
      </c>
      <c r="H237" s="245">
        <v>0.4</v>
      </c>
      <c r="I237" s="246"/>
      <c r="J237" s="247"/>
      <c r="K237" s="248">
        <f>ROUND(P237*H237,2)</f>
        <v>0</v>
      </c>
      <c r="L237" s="243" t="s">
        <v>167</v>
      </c>
      <c r="M237" s="249"/>
      <c r="N237" s="250" t="s">
        <v>1</v>
      </c>
      <c r="O237" s="197" t="s">
        <v>37</v>
      </c>
      <c r="P237" s="198">
        <f>I237+J237</f>
        <v>0</v>
      </c>
      <c r="Q237" s="198">
        <f>ROUND(I237*H237,2)</f>
        <v>0</v>
      </c>
      <c r="R237" s="198">
        <f>ROUND(J237*H237,2)</f>
        <v>0</v>
      </c>
      <c r="S237" s="71"/>
      <c r="T237" s="199">
        <f>S237*H237</f>
        <v>0</v>
      </c>
      <c r="U237" s="199">
        <v>1</v>
      </c>
      <c r="V237" s="199">
        <f>U237*H237</f>
        <v>0.4</v>
      </c>
      <c r="W237" s="199">
        <v>0</v>
      </c>
      <c r="X237" s="200">
        <f>W237*H237</f>
        <v>0</v>
      </c>
      <c r="Y237" s="34"/>
      <c r="Z237" s="34"/>
      <c r="AA237" s="34"/>
      <c r="AB237" s="34"/>
      <c r="AC237" s="34"/>
      <c r="AD237" s="34"/>
      <c r="AE237" s="34"/>
      <c r="AR237" s="201" t="s">
        <v>230</v>
      </c>
      <c r="AT237" s="201" t="s">
        <v>317</v>
      </c>
      <c r="AU237" s="201" t="s">
        <v>84</v>
      </c>
      <c r="AY237" s="17" t="s">
        <v>160</v>
      </c>
      <c r="BE237" s="202">
        <f>IF(O237="základní",K237,0)</f>
        <v>0</v>
      </c>
      <c r="BF237" s="202">
        <f>IF(O237="snížená",K237,0)</f>
        <v>0</v>
      </c>
      <c r="BG237" s="202">
        <f>IF(O237="zákl. přenesená",K237,0)</f>
        <v>0</v>
      </c>
      <c r="BH237" s="202">
        <f>IF(O237="sníž. přenesená",K237,0)</f>
        <v>0</v>
      </c>
      <c r="BI237" s="202">
        <f>IF(O237="nulová",K237,0)</f>
        <v>0</v>
      </c>
      <c r="BJ237" s="17" t="s">
        <v>82</v>
      </c>
      <c r="BK237" s="202">
        <f>ROUND(P237*H237,2)</f>
        <v>0</v>
      </c>
      <c r="BL237" s="17" t="s">
        <v>168</v>
      </c>
      <c r="BM237" s="201" t="s">
        <v>352</v>
      </c>
    </row>
    <row r="238" spans="1:65" s="2" customFormat="1">
      <c r="A238" s="34"/>
      <c r="B238" s="35"/>
      <c r="C238" s="36"/>
      <c r="D238" s="203" t="s">
        <v>170</v>
      </c>
      <c r="E238" s="36"/>
      <c r="F238" s="204" t="s">
        <v>351</v>
      </c>
      <c r="G238" s="36"/>
      <c r="H238" s="36"/>
      <c r="I238" s="205"/>
      <c r="J238" s="205"/>
      <c r="K238" s="36"/>
      <c r="L238" s="36"/>
      <c r="M238" s="39"/>
      <c r="N238" s="206"/>
      <c r="O238" s="207"/>
      <c r="P238" s="71"/>
      <c r="Q238" s="71"/>
      <c r="R238" s="71"/>
      <c r="S238" s="71"/>
      <c r="T238" s="71"/>
      <c r="U238" s="71"/>
      <c r="V238" s="71"/>
      <c r="W238" s="71"/>
      <c r="X238" s="72"/>
      <c r="Y238" s="34"/>
      <c r="Z238" s="34"/>
      <c r="AA238" s="34"/>
      <c r="AB238" s="34"/>
      <c r="AC238" s="34"/>
      <c r="AD238" s="34"/>
      <c r="AE238" s="34"/>
      <c r="AT238" s="17" t="s">
        <v>170</v>
      </c>
      <c r="AU238" s="17" t="s">
        <v>84</v>
      </c>
    </row>
    <row r="239" spans="1:65" s="13" customFormat="1">
      <c r="B239" s="209"/>
      <c r="C239" s="210"/>
      <c r="D239" s="203" t="s">
        <v>195</v>
      </c>
      <c r="E239" s="211" t="s">
        <v>1</v>
      </c>
      <c r="F239" s="212" t="s">
        <v>353</v>
      </c>
      <c r="G239" s="210"/>
      <c r="H239" s="213">
        <v>0.4</v>
      </c>
      <c r="I239" s="214"/>
      <c r="J239" s="214"/>
      <c r="K239" s="210"/>
      <c r="L239" s="210"/>
      <c r="M239" s="215"/>
      <c r="N239" s="216"/>
      <c r="O239" s="217"/>
      <c r="P239" s="217"/>
      <c r="Q239" s="217"/>
      <c r="R239" s="217"/>
      <c r="S239" s="217"/>
      <c r="T239" s="217"/>
      <c r="U239" s="217"/>
      <c r="V239" s="217"/>
      <c r="W239" s="217"/>
      <c r="X239" s="218"/>
      <c r="AT239" s="219" t="s">
        <v>195</v>
      </c>
      <c r="AU239" s="219" t="s">
        <v>84</v>
      </c>
      <c r="AV239" s="13" t="s">
        <v>84</v>
      </c>
      <c r="AW239" s="13" t="s">
        <v>5</v>
      </c>
      <c r="AX239" s="13" t="s">
        <v>82</v>
      </c>
      <c r="AY239" s="219" t="s">
        <v>160</v>
      </c>
    </row>
    <row r="240" spans="1:65" s="2" customFormat="1" ht="24">
      <c r="A240" s="34"/>
      <c r="B240" s="35"/>
      <c r="C240" s="241" t="s">
        <v>354</v>
      </c>
      <c r="D240" s="241" t="s">
        <v>317</v>
      </c>
      <c r="E240" s="242" t="s">
        <v>355</v>
      </c>
      <c r="F240" s="243" t="s">
        <v>356</v>
      </c>
      <c r="G240" s="244" t="s">
        <v>263</v>
      </c>
      <c r="H240" s="245">
        <v>30</v>
      </c>
      <c r="I240" s="246"/>
      <c r="J240" s="247"/>
      <c r="K240" s="248">
        <f>ROUND(P240*H240,2)</f>
        <v>0</v>
      </c>
      <c r="L240" s="243" t="s">
        <v>167</v>
      </c>
      <c r="M240" s="249"/>
      <c r="N240" s="250" t="s">
        <v>1</v>
      </c>
      <c r="O240" s="197" t="s">
        <v>37</v>
      </c>
      <c r="P240" s="198">
        <f>I240+J240</f>
        <v>0</v>
      </c>
      <c r="Q240" s="198">
        <f>ROUND(I240*H240,2)</f>
        <v>0</v>
      </c>
      <c r="R240" s="198">
        <f>ROUND(J240*H240,2)</f>
        <v>0</v>
      </c>
      <c r="S240" s="71"/>
      <c r="T240" s="199">
        <f>S240*H240</f>
        <v>0</v>
      </c>
      <c r="U240" s="199">
        <v>0</v>
      </c>
      <c r="V240" s="199">
        <f>U240*H240</f>
        <v>0</v>
      </c>
      <c r="W240" s="199">
        <v>0</v>
      </c>
      <c r="X240" s="200">
        <f>W240*H240</f>
        <v>0</v>
      </c>
      <c r="Y240" s="34"/>
      <c r="Z240" s="34"/>
      <c r="AA240" s="34"/>
      <c r="AB240" s="34"/>
      <c r="AC240" s="34"/>
      <c r="AD240" s="34"/>
      <c r="AE240" s="34"/>
      <c r="AR240" s="201" t="s">
        <v>230</v>
      </c>
      <c r="AT240" s="201" t="s">
        <v>317</v>
      </c>
      <c r="AU240" s="201" t="s">
        <v>84</v>
      </c>
      <c r="AY240" s="17" t="s">
        <v>160</v>
      </c>
      <c r="BE240" s="202">
        <f>IF(O240="základní",K240,0)</f>
        <v>0</v>
      </c>
      <c r="BF240" s="202">
        <f>IF(O240="snížená",K240,0)</f>
        <v>0</v>
      </c>
      <c r="BG240" s="202">
        <f>IF(O240="zákl. přenesená",K240,0)</f>
        <v>0</v>
      </c>
      <c r="BH240" s="202">
        <f>IF(O240="sníž. přenesená",K240,0)</f>
        <v>0</v>
      </c>
      <c r="BI240" s="202">
        <f>IF(O240="nulová",K240,0)</f>
        <v>0</v>
      </c>
      <c r="BJ240" s="17" t="s">
        <v>82</v>
      </c>
      <c r="BK240" s="202">
        <f>ROUND(P240*H240,2)</f>
        <v>0</v>
      </c>
      <c r="BL240" s="17" t="s">
        <v>168</v>
      </c>
      <c r="BM240" s="201" t="s">
        <v>357</v>
      </c>
    </row>
    <row r="241" spans="1:65" s="2" customFormat="1">
      <c r="A241" s="34"/>
      <c r="B241" s="35"/>
      <c r="C241" s="36"/>
      <c r="D241" s="203" t="s">
        <v>170</v>
      </c>
      <c r="E241" s="36"/>
      <c r="F241" s="204" t="s">
        <v>356</v>
      </c>
      <c r="G241" s="36"/>
      <c r="H241" s="36"/>
      <c r="I241" s="205"/>
      <c r="J241" s="205"/>
      <c r="K241" s="36"/>
      <c r="L241" s="36"/>
      <c r="M241" s="39"/>
      <c r="N241" s="206"/>
      <c r="O241" s="207"/>
      <c r="P241" s="71"/>
      <c r="Q241" s="71"/>
      <c r="R241" s="71"/>
      <c r="S241" s="71"/>
      <c r="T241" s="71"/>
      <c r="U241" s="71"/>
      <c r="V241" s="71"/>
      <c r="W241" s="71"/>
      <c r="X241" s="72"/>
      <c r="Y241" s="34"/>
      <c r="Z241" s="34"/>
      <c r="AA241" s="34"/>
      <c r="AB241" s="34"/>
      <c r="AC241" s="34"/>
      <c r="AD241" s="34"/>
      <c r="AE241" s="34"/>
      <c r="AT241" s="17" t="s">
        <v>170</v>
      </c>
      <c r="AU241" s="17" t="s">
        <v>84</v>
      </c>
    </row>
    <row r="242" spans="1:65" s="2" customFormat="1" ht="24">
      <c r="A242" s="34"/>
      <c r="B242" s="35"/>
      <c r="C242" s="241" t="s">
        <v>358</v>
      </c>
      <c r="D242" s="241" t="s">
        <v>317</v>
      </c>
      <c r="E242" s="242" t="s">
        <v>359</v>
      </c>
      <c r="F242" s="243" t="s">
        <v>360</v>
      </c>
      <c r="G242" s="244" t="s">
        <v>176</v>
      </c>
      <c r="H242" s="245">
        <v>2</v>
      </c>
      <c r="I242" s="246"/>
      <c r="J242" s="247"/>
      <c r="K242" s="248">
        <f>ROUND(P242*H242,2)</f>
        <v>0</v>
      </c>
      <c r="L242" s="243" t="s">
        <v>167</v>
      </c>
      <c r="M242" s="249"/>
      <c r="N242" s="250" t="s">
        <v>1</v>
      </c>
      <c r="O242" s="197" t="s">
        <v>37</v>
      </c>
      <c r="P242" s="198">
        <f>I242+J242</f>
        <v>0</v>
      </c>
      <c r="Q242" s="198">
        <f>ROUND(I242*H242,2)</f>
        <v>0</v>
      </c>
      <c r="R242" s="198">
        <f>ROUND(J242*H242,2)</f>
        <v>0</v>
      </c>
      <c r="S242" s="71"/>
      <c r="T242" s="199">
        <f>S242*H242</f>
        <v>0</v>
      </c>
      <c r="U242" s="199">
        <v>1.17E-2</v>
      </c>
      <c r="V242" s="199">
        <f>U242*H242</f>
        <v>2.3400000000000001E-2</v>
      </c>
      <c r="W242" s="199">
        <v>0</v>
      </c>
      <c r="X242" s="200">
        <f>W242*H242</f>
        <v>0</v>
      </c>
      <c r="Y242" s="34"/>
      <c r="Z242" s="34"/>
      <c r="AA242" s="34"/>
      <c r="AB242" s="34"/>
      <c r="AC242" s="34"/>
      <c r="AD242" s="34"/>
      <c r="AE242" s="34"/>
      <c r="AR242" s="201" t="s">
        <v>230</v>
      </c>
      <c r="AT242" s="201" t="s">
        <v>317</v>
      </c>
      <c r="AU242" s="201" t="s">
        <v>84</v>
      </c>
      <c r="AY242" s="17" t="s">
        <v>160</v>
      </c>
      <c r="BE242" s="202">
        <f>IF(O242="základní",K242,0)</f>
        <v>0</v>
      </c>
      <c r="BF242" s="202">
        <f>IF(O242="snížená",K242,0)</f>
        <v>0</v>
      </c>
      <c r="BG242" s="202">
        <f>IF(O242="zákl. přenesená",K242,0)</f>
        <v>0</v>
      </c>
      <c r="BH242" s="202">
        <f>IF(O242="sníž. přenesená",K242,0)</f>
        <v>0</v>
      </c>
      <c r="BI242" s="202">
        <f>IF(O242="nulová",K242,0)</f>
        <v>0</v>
      </c>
      <c r="BJ242" s="17" t="s">
        <v>82</v>
      </c>
      <c r="BK242" s="202">
        <f>ROUND(P242*H242,2)</f>
        <v>0</v>
      </c>
      <c r="BL242" s="17" t="s">
        <v>168</v>
      </c>
      <c r="BM242" s="201" t="s">
        <v>361</v>
      </c>
    </row>
    <row r="243" spans="1:65" s="2" customFormat="1" ht="19.5">
      <c r="A243" s="34"/>
      <c r="B243" s="35"/>
      <c r="C243" s="36"/>
      <c r="D243" s="203" t="s">
        <v>170</v>
      </c>
      <c r="E243" s="36"/>
      <c r="F243" s="204" t="s">
        <v>362</v>
      </c>
      <c r="G243" s="36"/>
      <c r="H243" s="36"/>
      <c r="I243" s="205"/>
      <c r="J243" s="205"/>
      <c r="K243" s="36"/>
      <c r="L243" s="36"/>
      <c r="M243" s="39"/>
      <c r="N243" s="206"/>
      <c r="O243" s="207"/>
      <c r="P243" s="71"/>
      <c r="Q243" s="71"/>
      <c r="R243" s="71"/>
      <c r="S243" s="71"/>
      <c r="T243" s="71"/>
      <c r="U243" s="71"/>
      <c r="V243" s="71"/>
      <c r="W243" s="71"/>
      <c r="X243" s="72"/>
      <c r="Y243" s="34"/>
      <c r="Z243" s="34"/>
      <c r="AA243" s="34"/>
      <c r="AB243" s="34"/>
      <c r="AC243" s="34"/>
      <c r="AD243" s="34"/>
      <c r="AE243" s="34"/>
      <c r="AT243" s="17" t="s">
        <v>170</v>
      </c>
      <c r="AU243" s="17" t="s">
        <v>84</v>
      </c>
    </row>
    <row r="244" spans="1:65" s="2" customFormat="1" ht="24">
      <c r="A244" s="34"/>
      <c r="B244" s="35"/>
      <c r="C244" s="241" t="s">
        <v>363</v>
      </c>
      <c r="D244" s="241" t="s">
        <v>317</v>
      </c>
      <c r="E244" s="242" t="s">
        <v>364</v>
      </c>
      <c r="F244" s="243" t="s">
        <v>365</v>
      </c>
      <c r="G244" s="244" t="s">
        <v>263</v>
      </c>
      <c r="H244" s="245">
        <v>2</v>
      </c>
      <c r="I244" s="246"/>
      <c r="J244" s="247"/>
      <c r="K244" s="248">
        <f>ROUND(P244*H244,2)</f>
        <v>0</v>
      </c>
      <c r="L244" s="243" t="s">
        <v>167</v>
      </c>
      <c r="M244" s="249"/>
      <c r="N244" s="250" t="s">
        <v>1</v>
      </c>
      <c r="O244" s="197" t="s">
        <v>37</v>
      </c>
      <c r="P244" s="198">
        <f>I244+J244</f>
        <v>0</v>
      </c>
      <c r="Q244" s="198">
        <f>ROUND(I244*H244,2)</f>
        <v>0</v>
      </c>
      <c r="R244" s="198">
        <f>ROUND(J244*H244,2)</f>
        <v>0</v>
      </c>
      <c r="S244" s="71"/>
      <c r="T244" s="199">
        <f>S244*H244</f>
        <v>0</v>
      </c>
      <c r="U244" s="199">
        <v>3.3500000000000001E-3</v>
      </c>
      <c r="V244" s="199">
        <f>U244*H244</f>
        <v>6.7000000000000002E-3</v>
      </c>
      <c r="W244" s="199">
        <v>0</v>
      </c>
      <c r="X244" s="200">
        <f>W244*H244</f>
        <v>0</v>
      </c>
      <c r="Y244" s="34"/>
      <c r="Z244" s="34"/>
      <c r="AA244" s="34"/>
      <c r="AB244" s="34"/>
      <c r="AC244" s="34"/>
      <c r="AD244" s="34"/>
      <c r="AE244" s="34"/>
      <c r="AR244" s="201" t="s">
        <v>230</v>
      </c>
      <c r="AT244" s="201" t="s">
        <v>317</v>
      </c>
      <c r="AU244" s="201" t="s">
        <v>84</v>
      </c>
      <c r="AY244" s="17" t="s">
        <v>160</v>
      </c>
      <c r="BE244" s="202">
        <f>IF(O244="základní",K244,0)</f>
        <v>0</v>
      </c>
      <c r="BF244" s="202">
        <f>IF(O244="snížená",K244,0)</f>
        <v>0</v>
      </c>
      <c r="BG244" s="202">
        <f>IF(O244="zákl. přenesená",K244,0)</f>
        <v>0</v>
      </c>
      <c r="BH244" s="202">
        <f>IF(O244="sníž. přenesená",K244,0)</f>
        <v>0</v>
      </c>
      <c r="BI244" s="202">
        <f>IF(O244="nulová",K244,0)</f>
        <v>0</v>
      </c>
      <c r="BJ244" s="17" t="s">
        <v>82</v>
      </c>
      <c r="BK244" s="202">
        <f>ROUND(P244*H244,2)</f>
        <v>0</v>
      </c>
      <c r="BL244" s="17" t="s">
        <v>168</v>
      </c>
      <c r="BM244" s="201" t="s">
        <v>366</v>
      </c>
    </row>
    <row r="245" spans="1:65" s="2" customFormat="1">
      <c r="A245" s="34"/>
      <c r="B245" s="35"/>
      <c r="C245" s="36"/>
      <c r="D245" s="203" t="s">
        <v>170</v>
      </c>
      <c r="E245" s="36"/>
      <c r="F245" s="204" t="s">
        <v>365</v>
      </c>
      <c r="G245" s="36"/>
      <c r="H245" s="36"/>
      <c r="I245" s="205"/>
      <c r="J245" s="205"/>
      <c r="K245" s="36"/>
      <c r="L245" s="36"/>
      <c r="M245" s="39"/>
      <c r="N245" s="206"/>
      <c r="O245" s="207"/>
      <c r="P245" s="71"/>
      <c r="Q245" s="71"/>
      <c r="R245" s="71"/>
      <c r="S245" s="71"/>
      <c r="T245" s="71"/>
      <c r="U245" s="71"/>
      <c r="V245" s="71"/>
      <c r="W245" s="71"/>
      <c r="X245" s="72"/>
      <c r="Y245" s="34"/>
      <c r="Z245" s="34"/>
      <c r="AA245" s="34"/>
      <c r="AB245" s="34"/>
      <c r="AC245" s="34"/>
      <c r="AD245" s="34"/>
      <c r="AE245" s="34"/>
      <c r="AT245" s="17" t="s">
        <v>170</v>
      </c>
      <c r="AU245" s="17" t="s">
        <v>84</v>
      </c>
    </row>
    <row r="246" spans="1:65" s="2" customFormat="1" ht="24.2" customHeight="1">
      <c r="A246" s="34"/>
      <c r="B246" s="35"/>
      <c r="C246" s="241" t="s">
        <v>367</v>
      </c>
      <c r="D246" s="241" t="s">
        <v>317</v>
      </c>
      <c r="E246" s="242" t="s">
        <v>368</v>
      </c>
      <c r="F246" s="243" t="s">
        <v>369</v>
      </c>
      <c r="G246" s="244" t="s">
        <v>176</v>
      </c>
      <c r="H246" s="245">
        <v>1</v>
      </c>
      <c r="I246" s="246"/>
      <c r="J246" s="247"/>
      <c r="K246" s="248">
        <f>ROUND(P246*H246,2)</f>
        <v>0</v>
      </c>
      <c r="L246" s="243" t="s">
        <v>167</v>
      </c>
      <c r="M246" s="249"/>
      <c r="N246" s="250" t="s">
        <v>1</v>
      </c>
      <c r="O246" s="197" t="s">
        <v>37</v>
      </c>
      <c r="P246" s="198">
        <f>I246+J246</f>
        <v>0</v>
      </c>
      <c r="Q246" s="198">
        <f>ROUND(I246*H246,2)</f>
        <v>0</v>
      </c>
      <c r="R246" s="198">
        <f>ROUND(J246*H246,2)</f>
        <v>0</v>
      </c>
      <c r="S246" s="71"/>
      <c r="T246" s="199">
        <f>S246*H246</f>
        <v>0</v>
      </c>
      <c r="U246" s="199">
        <v>0</v>
      </c>
      <c r="V246" s="199">
        <f>U246*H246</f>
        <v>0</v>
      </c>
      <c r="W246" s="199">
        <v>0</v>
      </c>
      <c r="X246" s="200">
        <f>W246*H246</f>
        <v>0</v>
      </c>
      <c r="Y246" s="34"/>
      <c r="Z246" s="34"/>
      <c r="AA246" s="34"/>
      <c r="AB246" s="34"/>
      <c r="AC246" s="34"/>
      <c r="AD246" s="34"/>
      <c r="AE246" s="34"/>
      <c r="AR246" s="201" t="s">
        <v>230</v>
      </c>
      <c r="AT246" s="201" t="s">
        <v>317</v>
      </c>
      <c r="AU246" s="201" t="s">
        <v>84</v>
      </c>
      <c r="AY246" s="17" t="s">
        <v>160</v>
      </c>
      <c r="BE246" s="202">
        <f>IF(O246="základní",K246,0)</f>
        <v>0</v>
      </c>
      <c r="BF246" s="202">
        <f>IF(O246="snížená",K246,0)</f>
        <v>0</v>
      </c>
      <c r="BG246" s="202">
        <f>IF(O246="zákl. přenesená",K246,0)</f>
        <v>0</v>
      </c>
      <c r="BH246" s="202">
        <f>IF(O246="sníž. přenesená",K246,0)</f>
        <v>0</v>
      </c>
      <c r="BI246" s="202">
        <f>IF(O246="nulová",K246,0)</f>
        <v>0</v>
      </c>
      <c r="BJ246" s="17" t="s">
        <v>82</v>
      </c>
      <c r="BK246" s="202">
        <f>ROUND(P246*H246,2)</f>
        <v>0</v>
      </c>
      <c r="BL246" s="17" t="s">
        <v>168</v>
      </c>
      <c r="BM246" s="201" t="s">
        <v>370</v>
      </c>
    </row>
    <row r="247" spans="1:65" s="2" customFormat="1">
      <c r="A247" s="34"/>
      <c r="B247" s="35"/>
      <c r="C247" s="36"/>
      <c r="D247" s="203" t="s">
        <v>170</v>
      </c>
      <c r="E247" s="36"/>
      <c r="F247" s="204" t="s">
        <v>369</v>
      </c>
      <c r="G247" s="36"/>
      <c r="H247" s="36"/>
      <c r="I247" s="205"/>
      <c r="J247" s="205"/>
      <c r="K247" s="36"/>
      <c r="L247" s="36"/>
      <c r="M247" s="39"/>
      <c r="N247" s="206"/>
      <c r="O247" s="207"/>
      <c r="P247" s="71"/>
      <c r="Q247" s="71"/>
      <c r="R247" s="71"/>
      <c r="S247" s="71"/>
      <c r="T247" s="71"/>
      <c r="U247" s="71"/>
      <c r="V247" s="71"/>
      <c r="W247" s="71"/>
      <c r="X247" s="72"/>
      <c r="Y247" s="34"/>
      <c r="Z247" s="34"/>
      <c r="AA247" s="34"/>
      <c r="AB247" s="34"/>
      <c r="AC247" s="34"/>
      <c r="AD247" s="34"/>
      <c r="AE247" s="34"/>
      <c r="AT247" s="17" t="s">
        <v>170</v>
      </c>
      <c r="AU247" s="17" t="s">
        <v>84</v>
      </c>
    </row>
    <row r="248" spans="1:65" s="2" customFormat="1" ht="24">
      <c r="A248" s="34"/>
      <c r="B248" s="35"/>
      <c r="C248" s="241" t="s">
        <v>371</v>
      </c>
      <c r="D248" s="241" t="s">
        <v>317</v>
      </c>
      <c r="E248" s="242" t="s">
        <v>372</v>
      </c>
      <c r="F248" s="243" t="s">
        <v>373</v>
      </c>
      <c r="G248" s="244" t="s">
        <v>176</v>
      </c>
      <c r="H248" s="245">
        <v>2</v>
      </c>
      <c r="I248" s="246"/>
      <c r="J248" s="247"/>
      <c r="K248" s="248">
        <f>ROUND(P248*H248,2)</f>
        <v>0</v>
      </c>
      <c r="L248" s="243" t="s">
        <v>167</v>
      </c>
      <c r="M248" s="249"/>
      <c r="N248" s="250" t="s">
        <v>1</v>
      </c>
      <c r="O248" s="197" t="s">
        <v>37</v>
      </c>
      <c r="P248" s="198">
        <f>I248+J248</f>
        <v>0</v>
      </c>
      <c r="Q248" s="198">
        <f>ROUND(I248*H248,2)</f>
        <v>0</v>
      </c>
      <c r="R248" s="198">
        <f>ROUND(J248*H248,2)</f>
        <v>0</v>
      </c>
      <c r="S248" s="71"/>
      <c r="T248" s="199">
        <f>S248*H248</f>
        <v>0</v>
      </c>
      <c r="U248" s="199">
        <v>3.2000000000000002E-3</v>
      </c>
      <c r="V248" s="199">
        <f>U248*H248</f>
        <v>6.4000000000000003E-3</v>
      </c>
      <c r="W248" s="199">
        <v>0</v>
      </c>
      <c r="X248" s="200">
        <f>W248*H248</f>
        <v>0</v>
      </c>
      <c r="Y248" s="34"/>
      <c r="Z248" s="34"/>
      <c r="AA248" s="34"/>
      <c r="AB248" s="34"/>
      <c r="AC248" s="34"/>
      <c r="AD248" s="34"/>
      <c r="AE248" s="34"/>
      <c r="AR248" s="201" t="s">
        <v>230</v>
      </c>
      <c r="AT248" s="201" t="s">
        <v>317</v>
      </c>
      <c r="AU248" s="201" t="s">
        <v>84</v>
      </c>
      <c r="AY248" s="17" t="s">
        <v>160</v>
      </c>
      <c r="BE248" s="202">
        <f>IF(O248="základní",K248,0)</f>
        <v>0</v>
      </c>
      <c r="BF248" s="202">
        <f>IF(O248="snížená",K248,0)</f>
        <v>0</v>
      </c>
      <c r="BG248" s="202">
        <f>IF(O248="zákl. přenesená",K248,0)</f>
        <v>0</v>
      </c>
      <c r="BH248" s="202">
        <f>IF(O248="sníž. přenesená",K248,0)</f>
        <v>0</v>
      </c>
      <c r="BI248" s="202">
        <f>IF(O248="nulová",K248,0)</f>
        <v>0</v>
      </c>
      <c r="BJ248" s="17" t="s">
        <v>82</v>
      </c>
      <c r="BK248" s="202">
        <f>ROUND(P248*H248,2)</f>
        <v>0</v>
      </c>
      <c r="BL248" s="17" t="s">
        <v>168</v>
      </c>
      <c r="BM248" s="201" t="s">
        <v>374</v>
      </c>
    </row>
    <row r="249" spans="1:65" s="2" customFormat="1">
      <c r="A249" s="34"/>
      <c r="B249" s="35"/>
      <c r="C249" s="36"/>
      <c r="D249" s="203" t="s">
        <v>170</v>
      </c>
      <c r="E249" s="36"/>
      <c r="F249" s="204" t="s">
        <v>373</v>
      </c>
      <c r="G249" s="36"/>
      <c r="H249" s="36"/>
      <c r="I249" s="205"/>
      <c r="J249" s="205"/>
      <c r="K249" s="36"/>
      <c r="L249" s="36"/>
      <c r="M249" s="39"/>
      <c r="N249" s="206"/>
      <c r="O249" s="207"/>
      <c r="P249" s="71"/>
      <c r="Q249" s="71"/>
      <c r="R249" s="71"/>
      <c r="S249" s="71"/>
      <c r="T249" s="71"/>
      <c r="U249" s="71"/>
      <c r="V249" s="71"/>
      <c r="W249" s="71"/>
      <c r="X249" s="72"/>
      <c r="Y249" s="34"/>
      <c r="Z249" s="34"/>
      <c r="AA249" s="34"/>
      <c r="AB249" s="34"/>
      <c r="AC249" s="34"/>
      <c r="AD249" s="34"/>
      <c r="AE249" s="34"/>
      <c r="AT249" s="17" t="s">
        <v>170</v>
      </c>
      <c r="AU249" s="17" t="s">
        <v>84</v>
      </c>
    </row>
    <row r="250" spans="1:65" s="2" customFormat="1" ht="24.2" customHeight="1">
      <c r="A250" s="34"/>
      <c r="B250" s="35"/>
      <c r="C250" s="241" t="s">
        <v>375</v>
      </c>
      <c r="D250" s="241" t="s">
        <v>317</v>
      </c>
      <c r="E250" s="242" t="s">
        <v>376</v>
      </c>
      <c r="F250" s="243" t="s">
        <v>377</v>
      </c>
      <c r="G250" s="244" t="s">
        <v>215</v>
      </c>
      <c r="H250" s="245">
        <v>660</v>
      </c>
      <c r="I250" s="246"/>
      <c r="J250" s="247"/>
      <c r="K250" s="248">
        <f>ROUND(P250*H250,2)</f>
        <v>0</v>
      </c>
      <c r="L250" s="243" t="s">
        <v>167</v>
      </c>
      <c r="M250" s="249"/>
      <c r="N250" s="250" t="s">
        <v>1</v>
      </c>
      <c r="O250" s="197" t="s">
        <v>37</v>
      </c>
      <c r="P250" s="198">
        <f>I250+J250</f>
        <v>0</v>
      </c>
      <c r="Q250" s="198">
        <f>ROUND(I250*H250,2)</f>
        <v>0</v>
      </c>
      <c r="R250" s="198">
        <f>ROUND(J250*H250,2)</f>
        <v>0</v>
      </c>
      <c r="S250" s="71"/>
      <c r="T250" s="199">
        <f>S250*H250</f>
        <v>0</v>
      </c>
      <c r="U250" s="199">
        <v>0</v>
      </c>
      <c r="V250" s="199">
        <f>U250*H250</f>
        <v>0</v>
      </c>
      <c r="W250" s="199">
        <v>0</v>
      </c>
      <c r="X250" s="200">
        <f>W250*H250</f>
        <v>0</v>
      </c>
      <c r="Y250" s="34"/>
      <c r="Z250" s="34"/>
      <c r="AA250" s="34"/>
      <c r="AB250" s="34"/>
      <c r="AC250" s="34"/>
      <c r="AD250" s="34"/>
      <c r="AE250" s="34"/>
      <c r="AR250" s="201" t="s">
        <v>230</v>
      </c>
      <c r="AT250" s="201" t="s">
        <v>317</v>
      </c>
      <c r="AU250" s="201" t="s">
        <v>84</v>
      </c>
      <c r="AY250" s="17" t="s">
        <v>160</v>
      </c>
      <c r="BE250" s="202">
        <f>IF(O250="základní",K250,0)</f>
        <v>0</v>
      </c>
      <c r="BF250" s="202">
        <f>IF(O250="snížená",K250,0)</f>
        <v>0</v>
      </c>
      <c r="BG250" s="202">
        <f>IF(O250="zákl. přenesená",K250,0)</f>
        <v>0</v>
      </c>
      <c r="BH250" s="202">
        <f>IF(O250="sníž. přenesená",K250,0)</f>
        <v>0</v>
      </c>
      <c r="BI250" s="202">
        <f>IF(O250="nulová",K250,0)</f>
        <v>0</v>
      </c>
      <c r="BJ250" s="17" t="s">
        <v>82</v>
      </c>
      <c r="BK250" s="202">
        <f>ROUND(P250*H250,2)</f>
        <v>0</v>
      </c>
      <c r="BL250" s="17" t="s">
        <v>168</v>
      </c>
      <c r="BM250" s="201" t="s">
        <v>378</v>
      </c>
    </row>
    <row r="251" spans="1:65" s="2" customFormat="1">
      <c r="A251" s="34"/>
      <c r="B251" s="35"/>
      <c r="C251" s="36"/>
      <c r="D251" s="203" t="s">
        <v>170</v>
      </c>
      <c r="E251" s="36"/>
      <c r="F251" s="204" t="s">
        <v>377</v>
      </c>
      <c r="G251" s="36"/>
      <c r="H251" s="36"/>
      <c r="I251" s="205"/>
      <c r="J251" s="205"/>
      <c r="K251" s="36"/>
      <c r="L251" s="36"/>
      <c r="M251" s="39"/>
      <c r="N251" s="206"/>
      <c r="O251" s="207"/>
      <c r="P251" s="71"/>
      <c r="Q251" s="71"/>
      <c r="R251" s="71"/>
      <c r="S251" s="71"/>
      <c r="T251" s="71"/>
      <c r="U251" s="71"/>
      <c r="V251" s="71"/>
      <c r="W251" s="71"/>
      <c r="X251" s="72"/>
      <c r="Y251" s="34"/>
      <c r="Z251" s="34"/>
      <c r="AA251" s="34"/>
      <c r="AB251" s="34"/>
      <c r="AC251" s="34"/>
      <c r="AD251" s="34"/>
      <c r="AE251" s="34"/>
      <c r="AT251" s="17" t="s">
        <v>170</v>
      </c>
      <c r="AU251" s="17" t="s">
        <v>84</v>
      </c>
    </row>
    <row r="252" spans="1:65" s="15" customFormat="1">
      <c r="B252" s="231"/>
      <c r="C252" s="232"/>
      <c r="D252" s="203" t="s">
        <v>195</v>
      </c>
      <c r="E252" s="233" t="s">
        <v>1</v>
      </c>
      <c r="F252" s="234" t="s">
        <v>379</v>
      </c>
      <c r="G252" s="232"/>
      <c r="H252" s="233" t="s">
        <v>1</v>
      </c>
      <c r="I252" s="235"/>
      <c r="J252" s="235"/>
      <c r="K252" s="232"/>
      <c r="L252" s="232"/>
      <c r="M252" s="236"/>
      <c r="N252" s="237"/>
      <c r="O252" s="238"/>
      <c r="P252" s="238"/>
      <c r="Q252" s="238"/>
      <c r="R252" s="238"/>
      <c r="S252" s="238"/>
      <c r="T252" s="238"/>
      <c r="U252" s="238"/>
      <c r="V252" s="238"/>
      <c r="W252" s="238"/>
      <c r="X252" s="239"/>
      <c r="AT252" s="240" t="s">
        <v>195</v>
      </c>
      <c r="AU252" s="240" t="s">
        <v>84</v>
      </c>
      <c r="AV252" s="15" t="s">
        <v>82</v>
      </c>
      <c r="AW252" s="15" t="s">
        <v>5</v>
      </c>
      <c r="AX252" s="15" t="s">
        <v>74</v>
      </c>
      <c r="AY252" s="240" t="s">
        <v>160</v>
      </c>
    </row>
    <row r="253" spans="1:65" s="13" customFormat="1">
      <c r="B253" s="209"/>
      <c r="C253" s="210"/>
      <c r="D253" s="203" t="s">
        <v>195</v>
      </c>
      <c r="E253" s="211" t="s">
        <v>1</v>
      </c>
      <c r="F253" s="212" t="s">
        <v>380</v>
      </c>
      <c r="G253" s="210"/>
      <c r="H253" s="213">
        <v>60</v>
      </c>
      <c r="I253" s="214"/>
      <c r="J253" s="214"/>
      <c r="K253" s="210"/>
      <c r="L253" s="210"/>
      <c r="M253" s="215"/>
      <c r="N253" s="216"/>
      <c r="O253" s="217"/>
      <c r="P253" s="217"/>
      <c r="Q253" s="217"/>
      <c r="R253" s="217"/>
      <c r="S253" s="217"/>
      <c r="T253" s="217"/>
      <c r="U253" s="217"/>
      <c r="V253" s="217"/>
      <c r="W253" s="217"/>
      <c r="X253" s="218"/>
      <c r="AT253" s="219" t="s">
        <v>195</v>
      </c>
      <c r="AU253" s="219" t="s">
        <v>84</v>
      </c>
      <c r="AV253" s="13" t="s">
        <v>84</v>
      </c>
      <c r="AW253" s="13" t="s">
        <v>5</v>
      </c>
      <c r="AX253" s="13" t="s">
        <v>74</v>
      </c>
      <c r="AY253" s="219" t="s">
        <v>160</v>
      </c>
    </row>
    <row r="254" spans="1:65" s="15" customFormat="1">
      <c r="B254" s="231"/>
      <c r="C254" s="232"/>
      <c r="D254" s="203" t="s">
        <v>195</v>
      </c>
      <c r="E254" s="233" t="s">
        <v>1</v>
      </c>
      <c r="F254" s="234" t="s">
        <v>381</v>
      </c>
      <c r="G254" s="232"/>
      <c r="H254" s="233" t="s">
        <v>1</v>
      </c>
      <c r="I254" s="235"/>
      <c r="J254" s="235"/>
      <c r="K254" s="232"/>
      <c r="L254" s="232"/>
      <c r="M254" s="236"/>
      <c r="N254" s="237"/>
      <c r="O254" s="238"/>
      <c r="P254" s="238"/>
      <c r="Q254" s="238"/>
      <c r="R254" s="238"/>
      <c r="S254" s="238"/>
      <c r="T254" s="238"/>
      <c r="U254" s="238"/>
      <c r="V254" s="238"/>
      <c r="W254" s="238"/>
      <c r="X254" s="239"/>
      <c r="AT254" s="240" t="s">
        <v>195</v>
      </c>
      <c r="AU254" s="240" t="s">
        <v>84</v>
      </c>
      <c r="AV254" s="15" t="s">
        <v>82</v>
      </c>
      <c r="AW254" s="15" t="s">
        <v>5</v>
      </c>
      <c r="AX254" s="15" t="s">
        <v>74</v>
      </c>
      <c r="AY254" s="240" t="s">
        <v>160</v>
      </c>
    </row>
    <row r="255" spans="1:65" s="13" customFormat="1">
      <c r="B255" s="209"/>
      <c r="C255" s="210"/>
      <c r="D255" s="203" t="s">
        <v>195</v>
      </c>
      <c r="E255" s="211" t="s">
        <v>1</v>
      </c>
      <c r="F255" s="212" t="s">
        <v>382</v>
      </c>
      <c r="G255" s="210"/>
      <c r="H255" s="213">
        <v>600</v>
      </c>
      <c r="I255" s="214"/>
      <c r="J255" s="214"/>
      <c r="K255" s="210"/>
      <c r="L255" s="210"/>
      <c r="M255" s="215"/>
      <c r="N255" s="216"/>
      <c r="O255" s="217"/>
      <c r="P255" s="217"/>
      <c r="Q255" s="217"/>
      <c r="R255" s="217"/>
      <c r="S255" s="217"/>
      <c r="T255" s="217"/>
      <c r="U255" s="217"/>
      <c r="V255" s="217"/>
      <c r="W255" s="217"/>
      <c r="X255" s="218"/>
      <c r="AT255" s="219" t="s">
        <v>195</v>
      </c>
      <c r="AU255" s="219" t="s">
        <v>84</v>
      </c>
      <c r="AV255" s="13" t="s">
        <v>84</v>
      </c>
      <c r="AW255" s="13" t="s">
        <v>5</v>
      </c>
      <c r="AX255" s="13" t="s">
        <v>74</v>
      </c>
      <c r="AY255" s="219" t="s">
        <v>160</v>
      </c>
    </row>
    <row r="256" spans="1:65" s="14" customFormat="1">
      <c r="B256" s="220"/>
      <c r="C256" s="221"/>
      <c r="D256" s="203" t="s">
        <v>195</v>
      </c>
      <c r="E256" s="222" t="s">
        <v>1</v>
      </c>
      <c r="F256" s="223" t="s">
        <v>198</v>
      </c>
      <c r="G256" s="221"/>
      <c r="H256" s="224">
        <v>660</v>
      </c>
      <c r="I256" s="225"/>
      <c r="J256" s="225"/>
      <c r="K256" s="221"/>
      <c r="L256" s="221"/>
      <c r="M256" s="226"/>
      <c r="N256" s="227"/>
      <c r="O256" s="228"/>
      <c r="P256" s="228"/>
      <c r="Q256" s="228"/>
      <c r="R256" s="228"/>
      <c r="S256" s="228"/>
      <c r="T256" s="228"/>
      <c r="U256" s="228"/>
      <c r="V256" s="228"/>
      <c r="W256" s="228"/>
      <c r="X256" s="229"/>
      <c r="AT256" s="230" t="s">
        <v>195</v>
      </c>
      <c r="AU256" s="230" t="s">
        <v>84</v>
      </c>
      <c r="AV256" s="14" t="s">
        <v>168</v>
      </c>
      <c r="AW256" s="14" t="s">
        <v>5</v>
      </c>
      <c r="AX256" s="14" t="s">
        <v>82</v>
      </c>
      <c r="AY256" s="230" t="s">
        <v>160</v>
      </c>
    </row>
    <row r="257" spans="1:65" s="12" customFormat="1" ht="25.9" customHeight="1">
      <c r="B257" s="172"/>
      <c r="C257" s="173"/>
      <c r="D257" s="174" t="s">
        <v>73</v>
      </c>
      <c r="E257" s="175" t="s">
        <v>383</v>
      </c>
      <c r="F257" s="175" t="s">
        <v>384</v>
      </c>
      <c r="G257" s="173"/>
      <c r="H257" s="173"/>
      <c r="I257" s="176"/>
      <c r="J257" s="176"/>
      <c r="K257" s="177">
        <f>BK257</f>
        <v>0</v>
      </c>
      <c r="L257" s="173"/>
      <c r="M257" s="178"/>
      <c r="N257" s="179"/>
      <c r="O257" s="180"/>
      <c r="P257" s="180"/>
      <c r="Q257" s="181">
        <f>SUM(Q258:Q297)</f>
        <v>0</v>
      </c>
      <c r="R257" s="181">
        <f>SUM(R258:R297)</f>
        <v>0</v>
      </c>
      <c r="S257" s="180"/>
      <c r="T257" s="182">
        <f>SUM(T258:T297)</f>
        <v>0</v>
      </c>
      <c r="U257" s="180"/>
      <c r="V257" s="182">
        <f>SUM(V258:V297)</f>
        <v>0</v>
      </c>
      <c r="W257" s="180"/>
      <c r="X257" s="183">
        <f>SUM(X258:X297)</f>
        <v>0</v>
      </c>
      <c r="AR257" s="184" t="s">
        <v>168</v>
      </c>
      <c r="AT257" s="185" t="s">
        <v>73</v>
      </c>
      <c r="AU257" s="185" t="s">
        <v>74</v>
      </c>
      <c r="AY257" s="184" t="s">
        <v>160</v>
      </c>
      <c r="BK257" s="186">
        <f>SUM(BK258:BK297)</f>
        <v>0</v>
      </c>
    </row>
    <row r="258" spans="1:65" s="2" customFormat="1" ht="24.2" customHeight="1">
      <c r="A258" s="34"/>
      <c r="B258" s="35"/>
      <c r="C258" s="189" t="s">
        <v>385</v>
      </c>
      <c r="D258" s="189" t="s">
        <v>163</v>
      </c>
      <c r="E258" s="190" t="s">
        <v>386</v>
      </c>
      <c r="F258" s="191" t="s">
        <v>387</v>
      </c>
      <c r="G258" s="192" t="s">
        <v>176</v>
      </c>
      <c r="H258" s="193">
        <v>1</v>
      </c>
      <c r="I258" s="194"/>
      <c r="J258" s="194"/>
      <c r="K258" s="195">
        <f>ROUND(P258*H258,2)</f>
        <v>0</v>
      </c>
      <c r="L258" s="191" t="s">
        <v>167</v>
      </c>
      <c r="M258" s="39"/>
      <c r="N258" s="196" t="s">
        <v>1</v>
      </c>
      <c r="O258" s="197" t="s">
        <v>37</v>
      </c>
      <c r="P258" s="198">
        <f>I258+J258</f>
        <v>0</v>
      </c>
      <c r="Q258" s="198">
        <f>ROUND(I258*H258,2)</f>
        <v>0</v>
      </c>
      <c r="R258" s="198">
        <f>ROUND(J258*H258,2)</f>
        <v>0</v>
      </c>
      <c r="S258" s="71"/>
      <c r="T258" s="199">
        <f>S258*H258</f>
        <v>0</v>
      </c>
      <c r="U258" s="199">
        <v>0</v>
      </c>
      <c r="V258" s="199">
        <f>U258*H258</f>
        <v>0</v>
      </c>
      <c r="W258" s="199">
        <v>0</v>
      </c>
      <c r="X258" s="200">
        <f>W258*H258</f>
        <v>0</v>
      </c>
      <c r="Y258" s="34"/>
      <c r="Z258" s="34"/>
      <c r="AA258" s="34"/>
      <c r="AB258" s="34"/>
      <c r="AC258" s="34"/>
      <c r="AD258" s="34"/>
      <c r="AE258" s="34"/>
      <c r="AR258" s="201" t="s">
        <v>388</v>
      </c>
      <c r="AT258" s="201" t="s">
        <v>163</v>
      </c>
      <c r="AU258" s="201" t="s">
        <v>82</v>
      </c>
      <c r="AY258" s="17" t="s">
        <v>160</v>
      </c>
      <c r="BE258" s="202">
        <f>IF(O258="základní",K258,0)</f>
        <v>0</v>
      </c>
      <c r="BF258" s="202">
        <f>IF(O258="snížená",K258,0)</f>
        <v>0</v>
      </c>
      <c r="BG258" s="202">
        <f>IF(O258="zákl. přenesená",K258,0)</f>
        <v>0</v>
      </c>
      <c r="BH258" s="202">
        <f>IF(O258="sníž. přenesená",K258,0)</f>
        <v>0</v>
      </c>
      <c r="BI258" s="202">
        <f>IF(O258="nulová",K258,0)</f>
        <v>0</v>
      </c>
      <c r="BJ258" s="17" t="s">
        <v>82</v>
      </c>
      <c r="BK258" s="202">
        <f>ROUND(P258*H258,2)</f>
        <v>0</v>
      </c>
      <c r="BL258" s="17" t="s">
        <v>388</v>
      </c>
      <c r="BM258" s="201" t="s">
        <v>389</v>
      </c>
    </row>
    <row r="259" spans="1:65" s="2" customFormat="1" ht="19.5">
      <c r="A259" s="34"/>
      <c r="B259" s="35"/>
      <c r="C259" s="36"/>
      <c r="D259" s="203" t="s">
        <v>170</v>
      </c>
      <c r="E259" s="36"/>
      <c r="F259" s="204" t="s">
        <v>390</v>
      </c>
      <c r="G259" s="36"/>
      <c r="H259" s="36"/>
      <c r="I259" s="205"/>
      <c r="J259" s="205"/>
      <c r="K259" s="36"/>
      <c r="L259" s="36"/>
      <c r="M259" s="39"/>
      <c r="N259" s="206"/>
      <c r="O259" s="207"/>
      <c r="P259" s="71"/>
      <c r="Q259" s="71"/>
      <c r="R259" s="71"/>
      <c r="S259" s="71"/>
      <c r="T259" s="71"/>
      <c r="U259" s="71"/>
      <c r="V259" s="71"/>
      <c r="W259" s="71"/>
      <c r="X259" s="72"/>
      <c r="Y259" s="34"/>
      <c r="Z259" s="34"/>
      <c r="AA259" s="34"/>
      <c r="AB259" s="34"/>
      <c r="AC259" s="34"/>
      <c r="AD259" s="34"/>
      <c r="AE259" s="34"/>
      <c r="AT259" s="17" t="s">
        <v>170</v>
      </c>
      <c r="AU259" s="17" t="s">
        <v>82</v>
      </c>
    </row>
    <row r="260" spans="1:65" s="2" customFormat="1" ht="24">
      <c r="A260" s="34"/>
      <c r="B260" s="35"/>
      <c r="C260" s="189" t="s">
        <v>391</v>
      </c>
      <c r="D260" s="189" t="s">
        <v>163</v>
      </c>
      <c r="E260" s="190" t="s">
        <v>392</v>
      </c>
      <c r="F260" s="191" t="s">
        <v>393</v>
      </c>
      <c r="G260" s="192" t="s">
        <v>176</v>
      </c>
      <c r="H260" s="193">
        <v>1</v>
      </c>
      <c r="I260" s="194"/>
      <c r="J260" s="194"/>
      <c r="K260" s="195">
        <f>ROUND(P260*H260,2)</f>
        <v>0</v>
      </c>
      <c r="L260" s="191" t="s">
        <v>167</v>
      </c>
      <c r="M260" s="39"/>
      <c r="N260" s="196" t="s">
        <v>1</v>
      </c>
      <c r="O260" s="197" t="s">
        <v>37</v>
      </c>
      <c r="P260" s="198">
        <f>I260+J260</f>
        <v>0</v>
      </c>
      <c r="Q260" s="198">
        <f>ROUND(I260*H260,2)</f>
        <v>0</v>
      </c>
      <c r="R260" s="198">
        <f>ROUND(J260*H260,2)</f>
        <v>0</v>
      </c>
      <c r="S260" s="71"/>
      <c r="T260" s="199">
        <f>S260*H260</f>
        <v>0</v>
      </c>
      <c r="U260" s="199">
        <v>0</v>
      </c>
      <c r="V260" s="199">
        <f>U260*H260</f>
        <v>0</v>
      </c>
      <c r="W260" s="199">
        <v>0</v>
      </c>
      <c r="X260" s="200">
        <f>W260*H260</f>
        <v>0</v>
      </c>
      <c r="Y260" s="34"/>
      <c r="Z260" s="34"/>
      <c r="AA260" s="34"/>
      <c r="AB260" s="34"/>
      <c r="AC260" s="34"/>
      <c r="AD260" s="34"/>
      <c r="AE260" s="34"/>
      <c r="AR260" s="201" t="s">
        <v>388</v>
      </c>
      <c r="AT260" s="201" t="s">
        <v>163</v>
      </c>
      <c r="AU260" s="201" t="s">
        <v>82</v>
      </c>
      <c r="AY260" s="17" t="s">
        <v>160</v>
      </c>
      <c r="BE260" s="202">
        <f>IF(O260="základní",K260,0)</f>
        <v>0</v>
      </c>
      <c r="BF260" s="202">
        <f>IF(O260="snížená",K260,0)</f>
        <v>0</v>
      </c>
      <c r="BG260" s="202">
        <f>IF(O260="zákl. přenesená",K260,0)</f>
        <v>0</v>
      </c>
      <c r="BH260" s="202">
        <f>IF(O260="sníž. přenesená",K260,0)</f>
        <v>0</v>
      </c>
      <c r="BI260" s="202">
        <f>IF(O260="nulová",K260,0)</f>
        <v>0</v>
      </c>
      <c r="BJ260" s="17" t="s">
        <v>82</v>
      </c>
      <c r="BK260" s="202">
        <f>ROUND(P260*H260,2)</f>
        <v>0</v>
      </c>
      <c r="BL260" s="17" t="s">
        <v>388</v>
      </c>
      <c r="BM260" s="201" t="s">
        <v>394</v>
      </c>
    </row>
    <row r="261" spans="1:65" s="2" customFormat="1">
      <c r="A261" s="34"/>
      <c r="B261" s="35"/>
      <c r="C261" s="36"/>
      <c r="D261" s="203" t="s">
        <v>170</v>
      </c>
      <c r="E261" s="36"/>
      <c r="F261" s="204" t="s">
        <v>393</v>
      </c>
      <c r="G261" s="36"/>
      <c r="H261" s="36"/>
      <c r="I261" s="205"/>
      <c r="J261" s="205"/>
      <c r="K261" s="36"/>
      <c r="L261" s="36"/>
      <c r="M261" s="39"/>
      <c r="N261" s="206"/>
      <c r="O261" s="207"/>
      <c r="P261" s="71"/>
      <c r="Q261" s="71"/>
      <c r="R261" s="71"/>
      <c r="S261" s="71"/>
      <c r="T261" s="71"/>
      <c r="U261" s="71"/>
      <c r="V261" s="71"/>
      <c r="W261" s="71"/>
      <c r="X261" s="72"/>
      <c r="Y261" s="34"/>
      <c r="Z261" s="34"/>
      <c r="AA261" s="34"/>
      <c r="AB261" s="34"/>
      <c r="AC261" s="34"/>
      <c r="AD261" s="34"/>
      <c r="AE261" s="34"/>
      <c r="AT261" s="17" t="s">
        <v>170</v>
      </c>
      <c r="AU261" s="17" t="s">
        <v>82</v>
      </c>
    </row>
    <row r="262" spans="1:65" s="2" customFormat="1" ht="60">
      <c r="A262" s="34"/>
      <c r="B262" s="35"/>
      <c r="C262" s="189" t="s">
        <v>395</v>
      </c>
      <c r="D262" s="189" t="s">
        <v>163</v>
      </c>
      <c r="E262" s="190" t="s">
        <v>396</v>
      </c>
      <c r="F262" s="191" t="s">
        <v>397</v>
      </c>
      <c r="G262" s="192" t="s">
        <v>176</v>
      </c>
      <c r="H262" s="193">
        <v>5</v>
      </c>
      <c r="I262" s="194"/>
      <c r="J262" s="194"/>
      <c r="K262" s="195">
        <f>ROUND(P262*H262,2)</f>
        <v>0</v>
      </c>
      <c r="L262" s="191" t="s">
        <v>167</v>
      </c>
      <c r="M262" s="39"/>
      <c r="N262" s="196" t="s">
        <v>1</v>
      </c>
      <c r="O262" s="197" t="s">
        <v>37</v>
      </c>
      <c r="P262" s="198">
        <f>I262+J262</f>
        <v>0</v>
      </c>
      <c r="Q262" s="198">
        <f>ROUND(I262*H262,2)</f>
        <v>0</v>
      </c>
      <c r="R262" s="198">
        <f>ROUND(J262*H262,2)</f>
        <v>0</v>
      </c>
      <c r="S262" s="71"/>
      <c r="T262" s="199">
        <f>S262*H262</f>
        <v>0</v>
      </c>
      <c r="U262" s="199">
        <v>0</v>
      </c>
      <c r="V262" s="199">
        <f>U262*H262</f>
        <v>0</v>
      </c>
      <c r="W262" s="199">
        <v>0</v>
      </c>
      <c r="X262" s="200">
        <f>W262*H262</f>
        <v>0</v>
      </c>
      <c r="Y262" s="34"/>
      <c r="Z262" s="34"/>
      <c r="AA262" s="34"/>
      <c r="AB262" s="34"/>
      <c r="AC262" s="34"/>
      <c r="AD262" s="34"/>
      <c r="AE262" s="34"/>
      <c r="AR262" s="201" t="s">
        <v>388</v>
      </c>
      <c r="AT262" s="201" t="s">
        <v>163</v>
      </c>
      <c r="AU262" s="201" t="s">
        <v>82</v>
      </c>
      <c r="AY262" s="17" t="s">
        <v>160</v>
      </c>
      <c r="BE262" s="202">
        <f>IF(O262="základní",K262,0)</f>
        <v>0</v>
      </c>
      <c r="BF262" s="202">
        <f>IF(O262="snížená",K262,0)</f>
        <v>0</v>
      </c>
      <c r="BG262" s="202">
        <f>IF(O262="zákl. přenesená",K262,0)</f>
        <v>0</v>
      </c>
      <c r="BH262" s="202">
        <f>IF(O262="sníž. přenesená",K262,0)</f>
        <v>0</v>
      </c>
      <c r="BI262" s="202">
        <f>IF(O262="nulová",K262,0)</f>
        <v>0</v>
      </c>
      <c r="BJ262" s="17" t="s">
        <v>82</v>
      </c>
      <c r="BK262" s="202">
        <f>ROUND(P262*H262,2)</f>
        <v>0</v>
      </c>
      <c r="BL262" s="17" t="s">
        <v>388</v>
      </c>
      <c r="BM262" s="201" t="s">
        <v>398</v>
      </c>
    </row>
    <row r="263" spans="1:65" s="2" customFormat="1" ht="78">
      <c r="A263" s="34"/>
      <c r="B263" s="35"/>
      <c r="C263" s="36"/>
      <c r="D263" s="203" t="s">
        <v>170</v>
      </c>
      <c r="E263" s="36"/>
      <c r="F263" s="204" t="s">
        <v>399</v>
      </c>
      <c r="G263" s="36"/>
      <c r="H263" s="36"/>
      <c r="I263" s="205"/>
      <c r="J263" s="205"/>
      <c r="K263" s="36"/>
      <c r="L263" s="36"/>
      <c r="M263" s="39"/>
      <c r="N263" s="206"/>
      <c r="O263" s="207"/>
      <c r="P263" s="71"/>
      <c r="Q263" s="71"/>
      <c r="R263" s="71"/>
      <c r="S263" s="71"/>
      <c r="T263" s="71"/>
      <c r="U263" s="71"/>
      <c r="V263" s="71"/>
      <c r="W263" s="71"/>
      <c r="X263" s="72"/>
      <c r="Y263" s="34"/>
      <c r="Z263" s="34"/>
      <c r="AA263" s="34"/>
      <c r="AB263" s="34"/>
      <c r="AC263" s="34"/>
      <c r="AD263" s="34"/>
      <c r="AE263" s="34"/>
      <c r="AT263" s="17" t="s">
        <v>170</v>
      </c>
      <c r="AU263" s="17" t="s">
        <v>82</v>
      </c>
    </row>
    <row r="264" spans="1:65" s="2" customFormat="1" ht="58.5">
      <c r="A264" s="34"/>
      <c r="B264" s="35"/>
      <c r="C264" s="36"/>
      <c r="D264" s="203" t="s">
        <v>172</v>
      </c>
      <c r="E264" s="36"/>
      <c r="F264" s="208" t="s">
        <v>400</v>
      </c>
      <c r="G264" s="36"/>
      <c r="H264" s="36"/>
      <c r="I264" s="205"/>
      <c r="J264" s="205"/>
      <c r="K264" s="36"/>
      <c r="L264" s="36"/>
      <c r="M264" s="39"/>
      <c r="N264" s="206"/>
      <c r="O264" s="207"/>
      <c r="P264" s="71"/>
      <c r="Q264" s="71"/>
      <c r="R264" s="71"/>
      <c r="S264" s="71"/>
      <c r="T264" s="71"/>
      <c r="U264" s="71"/>
      <c r="V264" s="71"/>
      <c r="W264" s="71"/>
      <c r="X264" s="72"/>
      <c r="Y264" s="34"/>
      <c r="Z264" s="34"/>
      <c r="AA264" s="34"/>
      <c r="AB264" s="34"/>
      <c r="AC264" s="34"/>
      <c r="AD264" s="34"/>
      <c r="AE264" s="34"/>
      <c r="AT264" s="17" t="s">
        <v>172</v>
      </c>
      <c r="AU264" s="17" t="s">
        <v>82</v>
      </c>
    </row>
    <row r="265" spans="1:65" s="2" customFormat="1" ht="19.5">
      <c r="A265" s="34"/>
      <c r="B265" s="35"/>
      <c r="C265" s="36"/>
      <c r="D265" s="203" t="s">
        <v>180</v>
      </c>
      <c r="E265" s="36"/>
      <c r="F265" s="208" t="s">
        <v>401</v>
      </c>
      <c r="G265" s="36"/>
      <c r="H265" s="36"/>
      <c r="I265" s="205"/>
      <c r="J265" s="205"/>
      <c r="K265" s="36"/>
      <c r="L265" s="36"/>
      <c r="M265" s="39"/>
      <c r="N265" s="206"/>
      <c r="O265" s="207"/>
      <c r="P265" s="71"/>
      <c r="Q265" s="71"/>
      <c r="R265" s="71"/>
      <c r="S265" s="71"/>
      <c r="T265" s="71"/>
      <c r="U265" s="71"/>
      <c r="V265" s="71"/>
      <c r="W265" s="71"/>
      <c r="X265" s="72"/>
      <c r="Y265" s="34"/>
      <c r="Z265" s="34"/>
      <c r="AA265" s="34"/>
      <c r="AB265" s="34"/>
      <c r="AC265" s="34"/>
      <c r="AD265" s="34"/>
      <c r="AE265" s="34"/>
      <c r="AT265" s="17" t="s">
        <v>180</v>
      </c>
      <c r="AU265" s="17" t="s">
        <v>82</v>
      </c>
    </row>
    <row r="266" spans="1:65" s="2" customFormat="1" ht="55.5" customHeight="1">
      <c r="A266" s="34"/>
      <c r="B266" s="35"/>
      <c r="C266" s="189" t="s">
        <v>402</v>
      </c>
      <c r="D266" s="189" t="s">
        <v>163</v>
      </c>
      <c r="E266" s="190" t="s">
        <v>403</v>
      </c>
      <c r="F266" s="191" t="s">
        <v>404</v>
      </c>
      <c r="G266" s="192" t="s">
        <v>338</v>
      </c>
      <c r="H266" s="193">
        <v>349.5</v>
      </c>
      <c r="I266" s="194"/>
      <c r="J266" s="194"/>
      <c r="K266" s="195">
        <f>ROUND(P266*H266,2)</f>
        <v>0</v>
      </c>
      <c r="L266" s="191" t="s">
        <v>167</v>
      </c>
      <c r="M266" s="39"/>
      <c r="N266" s="196" t="s">
        <v>1</v>
      </c>
      <c r="O266" s="197" t="s">
        <v>37</v>
      </c>
      <c r="P266" s="198">
        <f>I266+J266</f>
        <v>0</v>
      </c>
      <c r="Q266" s="198">
        <f>ROUND(I266*H266,2)</f>
        <v>0</v>
      </c>
      <c r="R266" s="198">
        <f>ROUND(J266*H266,2)</f>
        <v>0</v>
      </c>
      <c r="S266" s="71"/>
      <c r="T266" s="199">
        <f>S266*H266</f>
        <v>0</v>
      </c>
      <c r="U266" s="199">
        <v>0</v>
      </c>
      <c r="V266" s="199">
        <f>U266*H266</f>
        <v>0</v>
      </c>
      <c r="W266" s="199">
        <v>0</v>
      </c>
      <c r="X266" s="200">
        <f>W266*H266</f>
        <v>0</v>
      </c>
      <c r="Y266" s="34"/>
      <c r="Z266" s="34"/>
      <c r="AA266" s="34"/>
      <c r="AB266" s="34"/>
      <c r="AC266" s="34"/>
      <c r="AD266" s="34"/>
      <c r="AE266" s="34"/>
      <c r="AR266" s="201" t="s">
        <v>388</v>
      </c>
      <c r="AT266" s="201" t="s">
        <v>163</v>
      </c>
      <c r="AU266" s="201" t="s">
        <v>82</v>
      </c>
      <c r="AY266" s="17" t="s">
        <v>160</v>
      </c>
      <c r="BE266" s="202">
        <f>IF(O266="základní",K266,0)</f>
        <v>0</v>
      </c>
      <c r="BF266" s="202">
        <f>IF(O266="snížená",K266,0)</f>
        <v>0</v>
      </c>
      <c r="BG266" s="202">
        <f>IF(O266="zákl. přenesená",K266,0)</f>
        <v>0</v>
      </c>
      <c r="BH266" s="202">
        <f>IF(O266="sníž. přenesená",K266,0)</f>
        <v>0</v>
      </c>
      <c r="BI266" s="202">
        <f>IF(O266="nulová",K266,0)</f>
        <v>0</v>
      </c>
      <c r="BJ266" s="17" t="s">
        <v>82</v>
      </c>
      <c r="BK266" s="202">
        <f>ROUND(P266*H266,2)</f>
        <v>0</v>
      </c>
      <c r="BL266" s="17" t="s">
        <v>388</v>
      </c>
      <c r="BM266" s="201" t="s">
        <v>405</v>
      </c>
    </row>
    <row r="267" spans="1:65" s="2" customFormat="1" ht="78">
      <c r="A267" s="34"/>
      <c r="B267" s="35"/>
      <c r="C267" s="36"/>
      <c r="D267" s="203" t="s">
        <v>170</v>
      </c>
      <c r="E267" s="36"/>
      <c r="F267" s="204" t="s">
        <v>406</v>
      </c>
      <c r="G267" s="36"/>
      <c r="H267" s="36"/>
      <c r="I267" s="205"/>
      <c r="J267" s="205"/>
      <c r="K267" s="36"/>
      <c r="L267" s="36"/>
      <c r="M267" s="39"/>
      <c r="N267" s="206"/>
      <c r="O267" s="207"/>
      <c r="P267" s="71"/>
      <c r="Q267" s="71"/>
      <c r="R267" s="71"/>
      <c r="S267" s="71"/>
      <c r="T267" s="71"/>
      <c r="U267" s="71"/>
      <c r="V267" s="71"/>
      <c r="W267" s="71"/>
      <c r="X267" s="72"/>
      <c r="Y267" s="34"/>
      <c r="Z267" s="34"/>
      <c r="AA267" s="34"/>
      <c r="AB267" s="34"/>
      <c r="AC267" s="34"/>
      <c r="AD267" s="34"/>
      <c r="AE267" s="34"/>
      <c r="AT267" s="17" t="s">
        <v>170</v>
      </c>
      <c r="AU267" s="17" t="s">
        <v>82</v>
      </c>
    </row>
    <row r="268" spans="1:65" s="2" customFormat="1" ht="58.5">
      <c r="A268" s="34"/>
      <c r="B268" s="35"/>
      <c r="C268" s="36"/>
      <c r="D268" s="203" t="s">
        <v>172</v>
      </c>
      <c r="E268" s="36"/>
      <c r="F268" s="208" t="s">
        <v>400</v>
      </c>
      <c r="G268" s="36"/>
      <c r="H268" s="36"/>
      <c r="I268" s="205"/>
      <c r="J268" s="205"/>
      <c r="K268" s="36"/>
      <c r="L268" s="36"/>
      <c r="M268" s="39"/>
      <c r="N268" s="206"/>
      <c r="O268" s="207"/>
      <c r="P268" s="71"/>
      <c r="Q268" s="71"/>
      <c r="R268" s="71"/>
      <c r="S268" s="71"/>
      <c r="T268" s="71"/>
      <c r="U268" s="71"/>
      <c r="V268" s="71"/>
      <c r="W268" s="71"/>
      <c r="X268" s="72"/>
      <c r="Y268" s="34"/>
      <c r="Z268" s="34"/>
      <c r="AA268" s="34"/>
      <c r="AB268" s="34"/>
      <c r="AC268" s="34"/>
      <c r="AD268" s="34"/>
      <c r="AE268" s="34"/>
      <c r="AT268" s="17" t="s">
        <v>172</v>
      </c>
      <c r="AU268" s="17" t="s">
        <v>82</v>
      </c>
    </row>
    <row r="269" spans="1:65" s="2" customFormat="1" ht="19.5">
      <c r="A269" s="34"/>
      <c r="B269" s="35"/>
      <c r="C269" s="36"/>
      <c r="D269" s="203" t="s">
        <v>180</v>
      </c>
      <c r="E269" s="36"/>
      <c r="F269" s="208" t="s">
        <v>407</v>
      </c>
      <c r="G269" s="36"/>
      <c r="H269" s="36"/>
      <c r="I269" s="205"/>
      <c r="J269" s="205"/>
      <c r="K269" s="36"/>
      <c r="L269" s="36"/>
      <c r="M269" s="39"/>
      <c r="N269" s="206"/>
      <c r="O269" s="207"/>
      <c r="P269" s="71"/>
      <c r="Q269" s="71"/>
      <c r="R269" s="71"/>
      <c r="S269" s="71"/>
      <c r="T269" s="71"/>
      <c r="U269" s="71"/>
      <c r="V269" s="71"/>
      <c r="W269" s="71"/>
      <c r="X269" s="72"/>
      <c r="Y269" s="34"/>
      <c r="Z269" s="34"/>
      <c r="AA269" s="34"/>
      <c r="AB269" s="34"/>
      <c r="AC269" s="34"/>
      <c r="AD269" s="34"/>
      <c r="AE269" s="34"/>
      <c r="AT269" s="17" t="s">
        <v>180</v>
      </c>
      <c r="AU269" s="17" t="s">
        <v>82</v>
      </c>
    </row>
    <row r="270" spans="1:65" s="13" customFormat="1">
      <c r="B270" s="209"/>
      <c r="C270" s="210"/>
      <c r="D270" s="203" t="s">
        <v>195</v>
      </c>
      <c r="E270" s="211" t="s">
        <v>1</v>
      </c>
      <c r="F270" s="212" t="s">
        <v>408</v>
      </c>
      <c r="G270" s="210"/>
      <c r="H270" s="213">
        <v>349.5</v>
      </c>
      <c r="I270" s="214"/>
      <c r="J270" s="214"/>
      <c r="K270" s="210"/>
      <c r="L270" s="210"/>
      <c r="M270" s="215"/>
      <c r="N270" s="216"/>
      <c r="O270" s="217"/>
      <c r="P270" s="217"/>
      <c r="Q270" s="217"/>
      <c r="R270" s="217"/>
      <c r="S270" s="217"/>
      <c r="T270" s="217"/>
      <c r="U270" s="217"/>
      <c r="V270" s="217"/>
      <c r="W270" s="217"/>
      <c r="X270" s="218"/>
      <c r="AT270" s="219" t="s">
        <v>195</v>
      </c>
      <c r="AU270" s="219" t="s">
        <v>82</v>
      </c>
      <c r="AV270" s="13" t="s">
        <v>84</v>
      </c>
      <c r="AW270" s="13" t="s">
        <v>5</v>
      </c>
      <c r="AX270" s="13" t="s">
        <v>74</v>
      </c>
      <c r="AY270" s="219" t="s">
        <v>160</v>
      </c>
    </row>
    <row r="271" spans="1:65" s="14" customFormat="1">
      <c r="B271" s="220"/>
      <c r="C271" s="221"/>
      <c r="D271" s="203" t="s">
        <v>195</v>
      </c>
      <c r="E271" s="222" t="s">
        <v>1</v>
      </c>
      <c r="F271" s="223" t="s">
        <v>198</v>
      </c>
      <c r="G271" s="221"/>
      <c r="H271" s="224">
        <v>349.5</v>
      </c>
      <c r="I271" s="225"/>
      <c r="J271" s="225"/>
      <c r="K271" s="221"/>
      <c r="L271" s="221"/>
      <c r="M271" s="226"/>
      <c r="N271" s="227"/>
      <c r="O271" s="228"/>
      <c r="P271" s="228"/>
      <c r="Q271" s="228"/>
      <c r="R271" s="228"/>
      <c r="S271" s="228"/>
      <c r="T271" s="228"/>
      <c r="U271" s="228"/>
      <c r="V271" s="228"/>
      <c r="W271" s="228"/>
      <c r="X271" s="229"/>
      <c r="AT271" s="230" t="s">
        <v>195</v>
      </c>
      <c r="AU271" s="230" t="s">
        <v>82</v>
      </c>
      <c r="AV271" s="14" t="s">
        <v>168</v>
      </c>
      <c r="AW271" s="14" t="s">
        <v>5</v>
      </c>
      <c r="AX271" s="14" t="s">
        <v>82</v>
      </c>
      <c r="AY271" s="230" t="s">
        <v>160</v>
      </c>
    </row>
    <row r="272" spans="1:65" s="2" customFormat="1" ht="48">
      <c r="A272" s="34"/>
      <c r="B272" s="35"/>
      <c r="C272" s="189" t="s">
        <v>409</v>
      </c>
      <c r="D272" s="189" t="s">
        <v>163</v>
      </c>
      <c r="E272" s="190" t="s">
        <v>410</v>
      </c>
      <c r="F272" s="191" t="s">
        <v>411</v>
      </c>
      <c r="G272" s="192" t="s">
        <v>338</v>
      </c>
      <c r="H272" s="193">
        <v>682.91099999999994</v>
      </c>
      <c r="I272" s="194"/>
      <c r="J272" s="194"/>
      <c r="K272" s="195">
        <f>ROUND(P272*H272,2)</f>
        <v>0</v>
      </c>
      <c r="L272" s="191" t="s">
        <v>167</v>
      </c>
      <c r="M272" s="39"/>
      <c r="N272" s="196" t="s">
        <v>1</v>
      </c>
      <c r="O272" s="197" t="s">
        <v>37</v>
      </c>
      <c r="P272" s="198">
        <f>I272+J272</f>
        <v>0</v>
      </c>
      <c r="Q272" s="198">
        <f>ROUND(I272*H272,2)</f>
        <v>0</v>
      </c>
      <c r="R272" s="198">
        <f>ROUND(J272*H272,2)</f>
        <v>0</v>
      </c>
      <c r="S272" s="71"/>
      <c r="T272" s="199">
        <f>S272*H272</f>
        <v>0</v>
      </c>
      <c r="U272" s="199">
        <v>0</v>
      </c>
      <c r="V272" s="199">
        <f>U272*H272</f>
        <v>0</v>
      </c>
      <c r="W272" s="199">
        <v>0</v>
      </c>
      <c r="X272" s="200">
        <f>W272*H272</f>
        <v>0</v>
      </c>
      <c r="Y272" s="34"/>
      <c r="Z272" s="34"/>
      <c r="AA272" s="34"/>
      <c r="AB272" s="34"/>
      <c r="AC272" s="34"/>
      <c r="AD272" s="34"/>
      <c r="AE272" s="34"/>
      <c r="AR272" s="201" t="s">
        <v>388</v>
      </c>
      <c r="AT272" s="201" t="s">
        <v>163</v>
      </c>
      <c r="AU272" s="201" t="s">
        <v>82</v>
      </c>
      <c r="AY272" s="17" t="s">
        <v>160</v>
      </c>
      <c r="BE272" s="202">
        <f>IF(O272="základní",K272,0)</f>
        <v>0</v>
      </c>
      <c r="BF272" s="202">
        <f>IF(O272="snížená",K272,0)</f>
        <v>0</v>
      </c>
      <c r="BG272" s="202">
        <f>IF(O272="zákl. přenesená",K272,0)</f>
        <v>0</v>
      </c>
      <c r="BH272" s="202">
        <f>IF(O272="sníž. přenesená",K272,0)</f>
        <v>0</v>
      </c>
      <c r="BI272" s="202">
        <f>IF(O272="nulová",K272,0)</f>
        <v>0</v>
      </c>
      <c r="BJ272" s="17" t="s">
        <v>82</v>
      </c>
      <c r="BK272" s="202">
        <f>ROUND(P272*H272,2)</f>
        <v>0</v>
      </c>
      <c r="BL272" s="17" t="s">
        <v>388</v>
      </c>
      <c r="BM272" s="201" t="s">
        <v>412</v>
      </c>
    </row>
    <row r="273" spans="1:65" s="2" customFormat="1" ht="97.5">
      <c r="A273" s="34"/>
      <c r="B273" s="35"/>
      <c r="C273" s="36"/>
      <c r="D273" s="203" t="s">
        <v>170</v>
      </c>
      <c r="E273" s="36"/>
      <c r="F273" s="204" t="s">
        <v>413</v>
      </c>
      <c r="G273" s="36"/>
      <c r="H273" s="36"/>
      <c r="I273" s="205"/>
      <c r="J273" s="205"/>
      <c r="K273" s="36"/>
      <c r="L273" s="36"/>
      <c r="M273" s="39"/>
      <c r="N273" s="206"/>
      <c r="O273" s="207"/>
      <c r="P273" s="71"/>
      <c r="Q273" s="71"/>
      <c r="R273" s="71"/>
      <c r="S273" s="71"/>
      <c r="T273" s="71"/>
      <c r="U273" s="71"/>
      <c r="V273" s="71"/>
      <c r="W273" s="71"/>
      <c r="X273" s="72"/>
      <c r="Y273" s="34"/>
      <c r="Z273" s="34"/>
      <c r="AA273" s="34"/>
      <c r="AB273" s="34"/>
      <c r="AC273" s="34"/>
      <c r="AD273" s="34"/>
      <c r="AE273" s="34"/>
      <c r="AT273" s="17" t="s">
        <v>170</v>
      </c>
      <c r="AU273" s="17" t="s">
        <v>82</v>
      </c>
    </row>
    <row r="274" spans="1:65" s="2" customFormat="1" ht="87.75">
      <c r="A274" s="34"/>
      <c r="B274" s="35"/>
      <c r="C274" s="36"/>
      <c r="D274" s="203" t="s">
        <v>172</v>
      </c>
      <c r="E274" s="36"/>
      <c r="F274" s="208" t="s">
        <v>414</v>
      </c>
      <c r="G274" s="36"/>
      <c r="H274" s="36"/>
      <c r="I274" s="205"/>
      <c r="J274" s="205"/>
      <c r="K274" s="36"/>
      <c r="L274" s="36"/>
      <c r="M274" s="39"/>
      <c r="N274" s="206"/>
      <c r="O274" s="207"/>
      <c r="P274" s="71"/>
      <c r="Q274" s="71"/>
      <c r="R274" s="71"/>
      <c r="S274" s="71"/>
      <c r="T274" s="71"/>
      <c r="U274" s="71"/>
      <c r="V274" s="71"/>
      <c r="W274" s="71"/>
      <c r="X274" s="72"/>
      <c r="Y274" s="34"/>
      <c r="Z274" s="34"/>
      <c r="AA274" s="34"/>
      <c r="AB274" s="34"/>
      <c r="AC274" s="34"/>
      <c r="AD274" s="34"/>
      <c r="AE274" s="34"/>
      <c r="AT274" s="17" t="s">
        <v>172</v>
      </c>
      <c r="AU274" s="17" t="s">
        <v>82</v>
      </c>
    </row>
    <row r="275" spans="1:65" s="2" customFormat="1" ht="19.5">
      <c r="A275" s="34"/>
      <c r="B275" s="35"/>
      <c r="C275" s="36"/>
      <c r="D275" s="203" t="s">
        <v>180</v>
      </c>
      <c r="E275" s="36"/>
      <c r="F275" s="208" t="s">
        <v>407</v>
      </c>
      <c r="G275" s="36"/>
      <c r="H275" s="36"/>
      <c r="I275" s="205"/>
      <c r="J275" s="205"/>
      <c r="K275" s="36"/>
      <c r="L275" s="36"/>
      <c r="M275" s="39"/>
      <c r="N275" s="206"/>
      <c r="O275" s="207"/>
      <c r="P275" s="71"/>
      <c r="Q275" s="71"/>
      <c r="R275" s="71"/>
      <c r="S275" s="71"/>
      <c r="T275" s="71"/>
      <c r="U275" s="71"/>
      <c r="V275" s="71"/>
      <c r="W275" s="71"/>
      <c r="X275" s="72"/>
      <c r="Y275" s="34"/>
      <c r="Z275" s="34"/>
      <c r="AA275" s="34"/>
      <c r="AB275" s="34"/>
      <c r="AC275" s="34"/>
      <c r="AD275" s="34"/>
      <c r="AE275" s="34"/>
      <c r="AT275" s="17" t="s">
        <v>180</v>
      </c>
      <c r="AU275" s="17" t="s">
        <v>82</v>
      </c>
    </row>
    <row r="276" spans="1:65" s="2" customFormat="1" ht="24">
      <c r="A276" s="34"/>
      <c r="B276" s="35"/>
      <c r="C276" s="189" t="s">
        <v>415</v>
      </c>
      <c r="D276" s="189" t="s">
        <v>163</v>
      </c>
      <c r="E276" s="190" t="s">
        <v>416</v>
      </c>
      <c r="F276" s="191" t="s">
        <v>417</v>
      </c>
      <c r="G276" s="192" t="s">
        <v>338</v>
      </c>
      <c r="H276" s="193">
        <v>80.504999999999995</v>
      </c>
      <c r="I276" s="194"/>
      <c r="J276" s="194"/>
      <c r="K276" s="195">
        <f>ROUND(P276*H276,2)</f>
        <v>0</v>
      </c>
      <c r="L276" s="191" t="s">
        <v>167</v>
      </c>
      <c r="M276" s="39"/>
      <c r="N276" s="196" t="s">
        <v>1</v>
      </c>
      <c r="O276" s="197" t="s">
        <v>37</v>
      </c>
      <c r="P276" s="198">
        <f>I276+J276</f>
        <v>0</v>
      </c>
      <c r="Q276" s="198">
        <f>ROUND(I276*H276,2)</f>
        <v>0</v>
      </c>
      <c r="R276" s="198">
        <f>ROUND(J276*H276,2)</f>
        <v>0</v>
      </c>
      <c r="S276" s="71"/>
      <c r="T276" s="199">
        <f>S276*H276</f>
        <v>0</v>
      </c>
      <c r="U276" s="199">
        <v>0</v>
      </c>
      <c r="V276" s="199">
        <f>U276*H276</f>
        <v>0</v>
      </c>
      <c r="W276" s="199">
        <v>0</v>
      </c>
      <c r="X276" s="200">
        <f>W276*H276</f>
        <v>0</v>
      </c>
      <c r="Y276" s="34"/>
      <c r="Z276" s="34"/>
      <c r="AA276" s="34"/>
      <c r="AB276" s="34"/>
      <c r="AC276" s="34"/>
      <c r="AD276" s="34"/>
      <c r="AE276" s="34"/>
      <c r="AR276" s="201" t="s">
        <v>388</v>
      </c>
      <c r="AT276" s="201" t="s">
        <v>163</v>
      </c>
      <c r="AU276" s="201" t="s">
        <v>82</v>
      </c>
      <c r="AY276" s="17" t="s">
        <v>160</v>
      </c>
      <c r="BE276" s="202">
        <f>IF(O276="základní",K276,0)</f>
        <v>0</v>
      </c>
      <c r="BF276" s="202">
        <f>IF(O276="snížená",K276,0)</f>
        <v>0</v>
      </c>
      <c r="BG276" s="202">
        <f>IF(O276="zákl. přenesená",K276,0)</f>
        <v>0</v>
      </c>
      <c r="BH276" s="202">
        <f>IF(O276="sníž. přenesená",K276,0)</f>
        <v>0</v>
      </c>
      <c r="BI276" s="202">
        <f>IF(O276="nulová",K276,0)</f>
        <v>0</v>
      </c>
      <c r="BJ276" s="17" t="s">
        <v>82</v>
      </c>
      <c r="BK276" s="202">
        <f>ROUND(P276*H276,2)</f>
        <v>0</v>
      </c>
      <c r="BL276" s="17" t="s">
        <v>388</v>
      </c>
      <c r="BM276" s="201" t="s">
        <v>418</v>
      </c>
    </row>
    <row r="277" spans="1:65" s="2" customFormat="1" ht="48.75">
      <c r="A277" s="34"/>
      <c r="B277" s="35"/>
      <c r="C277" s="36"/>
      <c r="D277" s="203" t="s">
        <v>170</v>
      </c>
      <c r="E277" s="36"/>
      <c r="F277" s="204" t="s">
        <v>419</v>
      </c>
      <c r="G277" s="36"/>
      <c r="H277" s="36"/>
      <c r="I277" s="205"/>
      <c r="J277" s="205"/>
      <c r="K277" s="36"/>
      <c r="L277" s="36"/>
      <c r="M277" s="39"/>
      <c r="N277" s="206"/>
      <c r="O277" s="207"/>
      <c r="P277" s="71"/>
      <c r="Q277" s="71"/>
      <c r="R277" s="71"/>
      <c r="S277" s="71"/>
      <c r="T277" s="71"/>
      <c r="U277" s="71"/>
      <c r="V277" s="71"/>
      <c r="W277" s="71"/>
      <c r="X277" s="72"/>
      <c r="Y277" s="34"/>
      <c r="Z277" s="34"/>
      <c r="AA277" s="34"/>
      <c r="AB277" s="34"/>
      <c r="AC277" s="34"/>
      <c r="AD277" s="34"/>
      <c r="AE277" s="34"/>
      <c r="AT277" s="17" t="s">
        <v>170</v>
      </c>
      <c r="AU277" s="17" t="s">
        <v>82</v>
      </c>
    </row>
    <row r="278" spans="1:65" s="2" customFormat="1" ht="48.75">
      <c r="A278" s="34"/>
      <c r="B278" s="35"/>
      <c r="C278" s="36"/>
      <c r="D278" s="203" t="s">
        <v>172</v>
      </c>
      <c r="E278" s="36"/>
      <c r="F278" s="208" t="s">
        <v>420</v>
      </c>
      <c r="G278" s="36"/>
      <c r="H278" s="36"/>
      <c r="I278" s="205"/>
      <c r="J278" s="205"/>
      <c r="K278" s="36"/>
      <c r="L278" s="36"/>
      <c r="M278" s="39"/>
      <c r="N278" s="206"/>
      <c r="O278" s="207"/>
      <c r="P278" s="71"/>
      <c r="Q278" s="71"/>
      <c r="R278" s="71"/>
      <c r="S278" s="71"/>
      <c r="T278" s="71"/>
      <c r="U278" s="71"/>
      <c r="V278" s="71"/>
      <c r="W278" s="71"/>
      <c r="X278" s="72"/>
      <c r="Y278" s="34"/>
      <c r="Z278" s="34"/>
      <c r="AA278" s="34"/>
      <c r="AB278" s="34"/>
      <c r="AC278" s="34"/>
      <c r="AD278" s="34"/>
      <c r="AE278" s="34"/>
      <c r="AT278" s="17" t="s">
        <v>172</v>
      </c>
      <c r="AU278" s="17" t="s">
        <v>82</v>
      </c>
    </row>
    <row r="279" spans="1:65" s="13" customFormat="1">
      <c r="B279" s="209"/>
      <c r="C279" s="210"/>
      <c r="D279" s="203" t="s">
        <v>195</v>
      </c>
      <c r="E279" s="211" t="s">
        <v>1</v>
      </c>
      <c r="F279" s="212" t="s">
        <v>421</v>
      </c>
      <c r="G279" s="210"/>
      <c r="H279" s="213">
        <v>80.504999999999995</v>
      </c>
      <c r="I279" s="214"/>
      <c r="J279" s="214"/>
      <c r="K279" s="210"/>
      <c r="L279" s="210"/>
      <c r="M279" s="215"/>
      <c r="N279" s="216"/>
      <c r="O279" s="217"/>
      <c r="P279" s="217"/>
      <c r="Q279" s="217"/>
      <c r="R279" s="217"/>
      <c r="S279" s="217"/>
      <c r="T279" s="217"/>
      <c r="U279" s="217"/>
      <c r="V279" s="217"/>
      <c r="W279" s="217"/>
      <c r="X279" s="218"/>
      <c r="AT279" s="219" t="s">
        <v>195</v>
      </c>
      <c r="AU279" s="219" t="s">
        <v>82</v>
      </c>
      <c r="AV279" s="13" t="s">
        <v>84</v>
      </c>
      <c r="AW279" s="13" t="s">
        <v>5</v>
      </c>
      <c r="AX279" s="13" t="s">
        <v>82</v>
      </c>
      <c r="AY279" s="219" t="s">
        <v>160</v>
      </c>
    </row>
    <row r="280" spans="1:65" s="2" customFormat="1" ht="66.75" customHeight="1">
      <c r="A280" s="34"/>
      <c r="B280" s="35"/>
      <c r="C280" s="189" t="s">
        <v>422</v>
      </c>
      <c r="D280" s="189" t="s">
        <v>163</v>
      </c>
      <c r="E280" s="190" t="s">
        <v>423</v>
      </c>
      <c r="F280" s="191" t="s">
        <v>424</v>
      </c>
      <c r="G280" s="192" t="s">
        <v>338</v>
      </c>
      <c r="H280" s="193">
        <v>80.504999999999995</v>
      </c>
      <c r="I280" s="194"/>
      <c r="J280" s="194"/>
      <c r="K280" s="195">
        <f>ROUND(P280*H280,2)</f>
        <v>0</v>
      </c>
      <c r="L280" s="191" t="s">
        <v>167</v>
      </c>
      <c r="M280" s="39"/>
      <c r="N280" s="196" t="s">
        <v>1</v>
      </c>
      <c r="O280" s="197" t="s">
        <v>37</v>
      </c>
      <c r="P280" s="198">
        <f>I280+J280</f>
        <v>0</v>
      </c>
      <c r="Q280" s="198">
        <f>ROUND(I280*H280,2)</f>
        <v>0</v>
      </c>
      <c r="R280" s="198">
        <f>ROUND(J280*H280,2)</f>
        <v>0</v>
      </c>
      <c r="S280" s="71"/>
      <c r="T280" s="199">
        <f>S280*H280</f>
        <v>0</v>
      </c>
      <c r="U280" s="199">
        <v>0</v>
      </c>
      <c r="V280" s="199">
        <f>U280*H280</f>
        <v>0</v>
      </c>
      <c r="W280" s="199">
        <v>0</v>
      </c>
      <c r="X280" s="200">
        <f>W280*H280</f>
        <v>0</v>
      </c>
      <c r="Y280" s="34"/>
      <c r="Z280" s="34"/>
      <c r="AA280" s="34"/>
      <c r="AB280" s="34"/>
      <c r="AC280" s="34"/>
      <c r="AD280" s="34"/>
      <c r="AE280" s="34"/>
      <c r="AR280" s="201" t="s">
        <v>388</v>
      </c>
      <c r="AT280" s="201" t="s">
        <v>163</v>
      </c>
      <c r="AU280" s="201" t="s">
        <v>82</v>
      </c>
      <c r="AY280" s="17" t="s">
        <v>160</v>
      </c>
      <c r="BE280" s="202">
        <f>IF(O280="základní",K280,0)</f>
        <v>0</v>
      </c>
      <c r="BF280" s="202">
        <f>IF(O280="snížená",K280,0)</f>
        <v>0</v>
      </c>
      <c r="BG280" s="202">
        <f>IF(O280="zákl. přenesená",K280,0)</f>
        <v>0</v>
      </c>
      <c r="BH280" s="202">
        <f>IF(O280="sníž. přenesená",K280,0)</f>
        <v>0</v>
      </c>
      <c r="BI280" s="202">
        <f>IF(O280="nulová",K280,0)</f>
        <v>0</v>
      </c>
      <c r="BJ280" s="17" t="s">
        <v>82</v>
      </c>
      <c r="BK280" s="202">
        <f>ROUND(P280*H280,2)</f>
        <v>0</v>
      </c>
      <c r="BL280" s="17" t="s">
        <v>388</v>
      </c>
      <c r="BM280" s="201" t="s">
        <v>425</v>
      </c>
    </row>
    <row r="281" spans="1:65" s="2" customFormat="1" ht="78">
      <c r="A281" s="34"/>
      <c r="B281" s="35"/>
      <c r="C281" s="36"/>
      <c r="D281" s="203" t="s">
        <v>170</v>
      </c>
      <c r="E281" s="36"/>
      <c r="F281" s="204" t="s">
        <v>426</v>
      </c>
      <c r="G281" s="36"/>
      <c r="H281" s="36"/>
      <c r="I281" s="205"/>
      <c r="J281" s="205"/>
      <c r="K281" s="36"/>
      <c r="L281" s="36"/>
      <c r="M281" s="39"/>
      <c r="N281" s="206"/>
      <c r="O281" s="207"/>
      <c r="P281" s="71"/>
      <c r="Q281" s="71"/>
      <c r="R281" s="71"/>
      <c r="S281" s="71"/>
      <c r="T281" s="71"/>
      <c r="U281" s="71"/>
      <c r="V281" s="71"/>
      <c r="W281" s="71"/>
      <c r="X281" s="72"/>
      <c r="Y281" s="34"/>
      <c r="Z281" s="34"/>
      <c r="AA281" s="34"/>
      <c r="AB281" s="34"/>
      <c r="AC281" s="34"/>
      <c r="AD281" s="34"/>
      <c r="AE281" s="34"/>
      <c r="AT281" s="17" t="s">
        <v>170</v>
      </c>
      <c r="AU281" s="17" t="s">
        <v>82</v>
      </c>
    </row>
    <row r="282" spans="1:65" s="2" customFormat="1" ht="58.5">
      <c r="A282" s="34"/>
      <c r="B282" s="35"/>
      <c r="C282" s="36"/>
      <c r="D282" s="203" t="s">
        <v>172</v>
      </c>
      <c r="E282" s="36"/>
      <c r="F282" s="208" t="s">
        <v>400</v>
      </c>
      <c r="G282" s="36"/>
      <c r="H282" s="36"/>
      <c r="I282" s="205"/>
      <c r="J282" s="205"/>
      <c r="K282" s="36"/>
      <c r="L282" s="36"/>
      <c r="M282" s="39"/>
      <c r="N282" s="206"/>
      <c r="O282" s="207"/>
      <c r="P282" s="71"/>
      <c r="Q282" s="71"/>
      <c r="R282" s="71"/>
      <c r="S282" s="71"/>
      <c r="T282" s="71"/>
      <c r="U282" s="71"/>
      <c r="V282" s="71"/>
      <c r="W282" s="71"/>
      <c r="X282" s="72"/>
      <c r="Y282" s="34"/>
      <c r="Z282" s="34"/>
      <c r="AA282" s="34"/>
      <c r="AB282" s="34"/>
      <c r="AC282" s="34"/>
      <c r="AD282" s="34"/>
      <c r="AE282" s="34"/>
      <c r="AT282" s="17" t="s">
        <v>172</v>
      </c>
      <c r="AU282" s="17" t="s">
        <v>82</v>
      </c>
    </row>
    <row r="283" spans="1:65" s="2" customFormat="1" ht="19.5">
      <c r="A283" s="34"/>
      <c r="B283" s="35"/>
      <c r="C283" s="36"/>
      <c r="D283" s="203" t="s">
        <v>180</v>
      </c>
      <c r="E283" s="36"/>
      <c r="F283" s="208" t="s">
        <v>407</v>
      </c>
      <c r="G283" s="36"/>
      <c r="H283" s="36"/>
      <c r="I283" s="205"/>
      <c r="J283" s="205"/>
      <c r="K283" s="36"/>
      <c r="L283" s="36"/>
      <c r="M283" s="39"/>
      <c r="N283" s="206"/>
      <c r="O283" s="207"/>
      <c r="P283" s="71"/>
      <c r="Q283" s="71"/>
      <c r="R283" s="71"/>
      <c r="S283" s="71"/>
      <c r="T283" s="71"/>
      <c r="U283" s="71"/>
      <c r="V283" s="71"/>
      <c r="W283" s="71"/>
      <c r="X283" s="72"/>
      <c r="Y283" s="34"/>
      <c r="Z283" s="34"/>
      <c r="AA283" s="34"/>
      <c r="AB283" s="34"/>
      <c r="AC283" s="34"/>
      <c r="AD283" s="34"/>
      <c r="AE283" s="34"/>
      <c r="AT283" s="17" t="s">
        <v>180</v>
      </c>
      <c r="AU283" s="17" t="s">
        <v>82</v>
      </c>
    </row>
    <row r="284" spans="1:65" s="15" customFormat="1">
      <c r="B284" s="231"/>
      <c r="C284" s="232"/>
      <c r="D284" s="203" t="s">
        <v>195</v>
      </c>
      <c r="E284" s="233" t="s">
        <v>1</v>
      </c>
      <c r="F284" s="234" t="s">
        <v>427</v>
      </c>
      <c r="G284" s="232"/>
      <c r="H284" s="233" t="s">
        <v>1</v>
      </c>
      <c r="I284" s="235"/>
      <c r="J284" s="235"/>
      <c r="K284" s="232"/>
      <c r="L284" s="232"/>
      <c r="M284" s="236"/>
      <c r="N284" s="237"/>
      <c r="O284" s="238"/>
      <c r="P284" s="238"/>
      <c r="Q284" s="238"/>
      <c r="R284" s="238"/>
      <c r="S284" s="238"/>
      <c r="T284" s="238"/>
      <c r="U284" s="238"/>
      <c r="V284" s="238"/>
      <c r="W284" s="238"/>
      <c r="X284" s="239"/>
      <c r="AT284" s="240" t="s">
        <v>195</v>
      </c>
      <c r="AU284" s="240" t="s">
        <v>82</v>
      </c>
      <c r="AV284" s="15" t="s">
        <v>82</v>
      </c>
      <c r="AW284" s="15" t="s">
        <v>5</v>
      </c>
      <c r="AX284" s="15" t="s">
        <v>74</v>
      </c>
      <c r="AY284" s="240" t="s">
        <v>160</v>
      </c>
    </row>
    <row r="285" spans="1:65" s="13" customFormat="1">
      <c r="B285" s="209"/>
      <c r="C285" s="210"/>
      <c r="D285" s="203" t="s">
        <v>195</v>
      </c>
      <c r="E285" s="211" t="s">
        <v>1</v>
      </c>
      <c r="F285" s="212" t="s">
        <v>428</v>
      </c>
      <c r="G285" s="210"/>
      <c r="H285" s="213">
        <v>80.504999999999995</v>
      </c>
      <c r="I285" s="214"/>
      <c r="J285" s="214"/>
      <c r="K285" s="210"/>
      <c r="L285" s="210"/>
      <c r="M285" s="215"/>
      <c r="N285" s="216"/>
      <c r="O285" s="217"/>
      <c r="P285" s="217"/>
      <c r="Q285" s="217"/>
      <c r="R285" s="217"/>
      <c r="S285" s="217"/>
      <c r="T285" s="217"/>
      <c r="U285" s="217"/>
      <c r="V285" s="217"/>
      <c r="W285" s="217"/>
      <c r="X285" s="218"/>
      <c r="AT285" s="219" t="s">
        <v>195</v>
      </c>
      <c r="AU285" s="219" t="s">
        <v>82</v>
      </c>
      <c r="AV285" s="13" t="s">
        <v>84</v>
      </c>
      <c r="AW285" s="13" t="s">
        <v>5</v>
      </c>
      <c r="AX285" s="13" t="s">
        <v>82</v>
      </c>
      <c r="AY285" s="219" t="s">
        <v>160</v>
      </c>
    </row>
    <row r="286" spans="1:65" s="2" customFormat="1" ht="33" customHeight="1">
      <c r="A286" s="34"/>
      <c r="B286" s="35"/>
      <c r="C286" s="189" t="s">
        <v>429</v>
      </c>
      <c r="D286" s="189" t="s">
        <v>163</v>
      </c>
      <c r="E286" s="190" t="s">
        <v>430</v>
      </c>
      <c r="F286" s="191" t="s">
        <v>431</v>
      </c>
      <c r="G286" s="192" t="s">
        <v>176</v>
      </c>
      <c r="H286" s="193">
        <v>2</v>
      </c>
      <c r="I286" s="194"/>
      <c r="J286" s="194"/>
      <c r="K286" s="195">
        <f>ROUND(P286*H286,2)</f>
        <v>0</v>
      </c>
      <c r="L286" s="191" t="s">
        <v>167</v>
      </c>
      <c r="M286" s="39"/>
      <c r="N286" s="196" t="s">
        <v>1</v>
      </c>
      <c r="O286" s="197" t="s">
        <v>37</v>
      </c>
      <c r="P286" s="198">
        <f>I286+J286</f>
        <v>0</v>
      </c>
      <c r="Q286" s="198">
        <f>ROUND(I286*H286,2)</f>
        <v>0</v>
      </c>
      <c r="R286" s="198">
        <f>ROUND(J286*H286,2)</f>
        <v>0</v>
      </c>
      <c r="S286" s="71"/>
      <c r="T286" s="199">
        <f>S286*H286</f>
        <v>0</v>
      </c>
      <c r="U286" s="199">
        <v>0</v>
      </c>
      <c r="V286" s="199">
        <f>U286*H286</f>
        <v>0</v>
      </c>
      <c r="W286" s="199">
        <v>0</v>
      </c>
      <c r="X286" s="200">
        <f>W286*H286</f>
        <v>0</v>
      </c>
      <c r="Y286" s="34"/>
      <c r="Z286" s="34"/>
      <c r="AA286" s="34"/>
      <c r="AB286" s="34"/>
      <c r="AC286" s="34"/>
      <c r="AD286" s="34"/>
      <c r="AE286" s="34"/>
      <c r="AR286" s="201" t="s">
        <v>388</v>
      </c>
      <c r="AT286" s="201" t="s">
        <v>163</v>
      </c>
      <c r="AU286" s="201" t="s">
        <v>82</v>
      </c>
      <c r="AY286" s="17" t="s">
        <v>160</v>
      </c>
      <c r="BE286" s="202">
        <f>IF(O286="základní",K286,0)</f>
        <v>0</v>
      </c>
      <c r="BF286" s="202">
        <f>IF(O286="snížená",K286,0)</f>
        <v>0</v>
      </c>
      <c r="BG286" s="202">
        <f>IF(O286="zákl. přenesená",K286,0)</f>
        <v>0</v>
      </c>
      <c r="BH286" s="202">
        <f>IF(O286="sníž. přenesená",K286,0)</f>
        <v>0</v>
      </c>
      <c r="BI286" s="202">
        <f>IF(O286="nulová",K286,0)</f>
        <v>0</v>
      </c>
      <c r="BJ286" s="17" t="s">
        <v>82</v>
      </c>
      <c r="BK286" s="202">
        <f>ROUND(P286*H286,2)</f>
        <v>0</v>
      </c>
      <c r="BL286" s="17" t="s">
        <v>388</v>
      </c>
      <c r="BM286" s="201" t="s">
        <v>432</v>
      </c>
    </row>
    <row r="287" spans="1:65" s="2" customFormat="1" ht="58.5">
      <c r="A287" s="34"/>
      <c r="B287" s="35"/>
      <c r="C287" s="36"/>
      <c r="D287" s="203" t="s">
        <v>170</v>
      </c>
      <c r="E287" s="36"/>
      <c r="F287" s="204" t="s">
        <v>433</v>
      </c>
      <c r="G287" s="36"/>
      <c r="H287" s="36"/>
      <c r="I287" s="205"/>
      <c r="J287" s="205"/>
      <c r="K287" s="36"/>
      <c r="L287" s="36"/>
      <c r="M287" s="39"/>
      <c r="N287" s="206"/>
      <c r="O287" s="207"/>
      <c r="P287" s="71"/>
      <c r="Q287" s="71"/>
      <c r="R287" s="71"/>
      <c r="S287" s="71"/>
      <c r="T287" s="71"/>
      <c r="U287" s="71"/>
      <c r="V287" s="71"/>
      <c r="W287" s="71"/>
      <c r="X287" s="72"/>
      <c r="Y287" s="34"/>
      <c r="Z287" s="34"/>
      <c r="AA287" s="34"/>
      <c r="AB287" s="34"/>
      <c r="AC287" s="34"/>
      <c r="AD287" s="34"/>
      <c r="AE287" s="34"/>
      <c r="AT287" s="17" t="s">
        <v>170</v>
      </c>
      <c r="AU287" s="17" t="s">
        <v>82</v>
      </c>
    </row>
    <row r="288" spans="1:65" s="2" customFormat="1" ht="48.75">
      <c r="A288" s="34"/>
      <c r="B288" s="35"/>
      <c r="C288" s="36"/>
      <c r="D288" s="203" t="s">
        <v>172</v>
      </c>
      <c r="E288" s="36"/>
      <c r="F288" s="208" t="s">
        <v>434</v>
      </c>
      <c r="G288" s="36"/>
      <c r="H288" s="36"/>
      <c r="I288" s="205"/>
      <c r="J288" s="205"/>
      <c r="K288" s="36"/>
      <c r="L288" s="36"/>
      <c r="M288" s="39"/>
      <c r="N288" s="206"/>
      <c r="O288" s="207"/>
      <c r="P288" s="71"/>
      <c r="Q288" s="71"/>
      <c r="R288" s="71"/>
      <c r="S288" s="71"/>
      <c r="T288" s="71"/>
      <c r="U288" s="71"/>
      <c r="V288" s="71"/>
      <c r="W288" s="71"/>
      <c r="X288" s="72"/>
      <c r="Y288" s="34"/>
      <c r="Z288" s="34"/>
      <c r="AA288" s="34"/>
      <c r="AB288" s="34"/>
      <c r="AC288" s="34"/>
      <c r="AD288" s="34"/>
      <c r="AE288" s="34"/>
      <c r="AT288" s="17" t="s">
        <v>172</v>
      </c>
      <c r="AU288" s="17" t="s">
        <v>82</v>
      </c>
    </row>
    <row r="289" spans="1:65" s="13" customFormat="1">
      <c r="B289" s="209"/>
      <c r="C289" s="210"/>
      <c r="D289" s="203" t="s">
        <v>195</v>
      </c>
      <c r="E289" s="211" t="s">
        <v>1</v>
      </c>
      <c r="F289" s="212" t="s">
        <v>84</v>
      </c>
      <c r="G289" s="210"/>
      <c r="H289" s="213">
        <v>2</v>
      </c>
      <c r="I289" s="214"/>
      <c r="J289" s="214"/>
      <c r="K289" s="210"/>
      <c r="L289" s="210"/>
      <c r="M289" s="215"/>
      <c r="N289" s="216"/>
      <c r="O289" s="217"/>
      <c r="P289" s="217"/>
      <c r="Q289" s="217"/>
      <c r="R289" s="217"/>
      <c r="S289" s="217"/>
      <c r="T289" s="217"/>
      <c r="U289" s="217"/>
      <c r="V289" s="217"/>
      <c r="W289" s="217"/>
      <c r="X289" s="218"/>
      <c r="AT289" s="219" t="s">
        <v>195</v>
      </c>
      <c r="AU289" s="219" t="s">
        <v>82</v>
      </c>
      <c r="AV289" s="13" t="s">
        <v>84</v>
      </c>
      <c r="AW289" s="13" t="s">
        <v>5</v>
      </c>
      <c r="AX289" s="13" t="s">
        <v>82</v>
      </c>
      <c r="AY289" s="219" t="s">
        <v>160</v>
      </c>
    </row>
    <row r="290" spans="1:65" s="2" customFormat="1" ht="24">
      <c r="A290" s="34"/>
      <c r="B290" s="35"/>
      <c r="C290" s="189" t="s">
        <v>435</v>
      </c>
      <c r="D290" s="189" t="s">
        <v>163</v>
      </c>
      <c r="E290" s="190" t="s">
        <v>436</v>
      </c>
      <c r="F290" s="191" t="s">
        <v>437</v>
      </c>
      <c r="G290" s="192" t="s">
        <v>176</v>
      </c>
      <c r="H290" s="193">
        <v>3</v>
      </c>
      <c r="I290" s="194"/>
      <c r="J290" s="194"/>
      <c r="K290" s="195">
        <f>ROUND(P290*H290,2)</f>
        <v>0</v>
      </c>
      <c r="L290" s="191" t="s">
        <v>167</v>
      </c>
      <c r="M290" s="39"/>
      <c r="N290" s="196" t="s">
        <v>1</v>
      </c>
      <c r="O290" s="197" t="s">
        <v>37</v>
      </c>
      <c r="P290" s="198">
        <f>I290+J290</f>
        <v>0</v>
      </c>
      <c r="Q290" s="198">
        <f>ROUND(I290*H290,2)</f>
        <v>0</v>
      </c>
      <c r="R290" s="198">
        <f>ROUND(J290*H290,2)</f>
        <v>0</v>
      </c>
      <c r="S290" s="71"/>
      <c r="T290" s="199">
        <f>S290*H290</f>
        <v>0</v>
      </c>
      <c r="U290" s="199">
        <v>0</v>
      </c>
      <c r="V290" s="199">
        <f>U290*H290</f>
        <v>0</v>
      </c>
      <c r="W290" s="199">
        <v>0</v>
      </c>
      <c r="X290" s="200">
        <f>W290*H290</f>
        <v>0</v>
      </c>
      <c r="Y290" s="34"/>
      <c r="Z290" s="34"/>
      <c r="AA290" s="34"/>
      <c r="AB290" s="34"/>
      <c r="AC290" s="34"/>
      <c r="AD290" s="34"/>
      <c r="AE290" s="34"/>
      <c r="AR290" s="201" t="s">
        <v>388</v>
      </c>
      <c r="AT290" s="201" t="s">
        <v>163</v>
      </c>
      <c r="AU290" s="201" t="s">
        <v>82</v>
      </c>
      <c r="AY290" s="17" t="s">
        <v>160</v>
      </c>
      <c r="BE290" s="202">
        <f>IF(O290="základní",K290,0)</f>
        <v>0</v>
      </c>
      <c r="BF290" s="202">
        <f>IF(O290="snížená",K290,0)</f>
        <v>0</v>
      </c>
      <c r="BG290" s="202">
        <f>IF(O290="zákl. přenesená",K290,0)</f>
        <v>0</v>
      </c>
      <c r="BH290" s="202">
        <f>IF(O290="sníž. přenesená",K290,0)</f>
        <v>0</v>
      </c>
      <c r="BI290" s="202">
        <f>IF(O290="nulová",K290,0)</f>
        <v>0</v>
      </c>
      <c r="BJ290" s="17" t="s">
        <v>82</v>
      </c>
      <c r="BK290" s="202">
        <f>ROUND(P290*H290,2)</f>
        <v>0</v>
      </c>
      <c r="BL290" s="17" t="s">
        <v>388</v>
      </c>
      <c r="BM290" s="201" t="s">
        <v>438</v>
      </c>
    </row>
    <row r="291" spans="1:65" s="2" customFormat="1" ht="48.75">
      <c r="A291" s="34"/>
      <c r="B291" s="35"/>
      <c r="C291" s="36"/>
      <c r="D291" s="203" t="s">
        <v>170</v>
      </c>
      <c r="E291" s="36"/>
      <c r="F291" s="204" t="s">
        <v>439</v>
      </c>
      <c r="G291" s="36"/>
      <c r="H291" s="36"/>
      <c r="I291" s="205"/>
      <c r="J291" s="205"/>
      <c r="K291" s="36"/>
      <c r="L291" s="36"/>
      <c r="M291" s="39"/>
      <c r="N291" s="206"/>
      <c r="O291" s="207"/>
      <c r="P291" s="71"/>
      <c r="Q291" s="71"/>
      <c r="R291" s="71"/>
      <c r="S291" s="71"/>
      <c r="T291" s="71"/>
      <c r="U291" s="71"/>
      <c r="V291" s="71"/>
      <c r="W291" s="71"/>
      <c r="X291" s="72"/>
      <c r="Y291" s="34"/>
      <c r="Z291" s="34"/>
      <c r="AA291" s="34"/>
      <c r="AB291" s="34"/>
      <c r="AC291" s="34"/>
      <c r="AD291" s="34"/>
      <c r="AE291" s="34"/>
      <c r="AT291" s="17" t="s">
        <v>170</v>
      </c>
      <c r="AU291" s="17" t="s">
        <v>82</v>
      </c>
    </row>
    <row r="292" spans="1:65" s="2" customFormat="1" ht="48.75">
      <c r="A292" s="34"/>
      <c r="B292" s="35"/>
      <c r="C292" s="36"/>
      <c r="D292" s="203" t="s">
        <v>172</v>
      </c>
      <c r="E292" s="36"/>
      <c r="F292" s="208" t="s">
        <v>434</v>
      </c>
      <c r="G292" s="36"/>
      <c r="H292" s="36"/>
      <c r="I292" s="205"/>
      <c r="J292" s="205"/>
      <c r="K292" s="36"/>
      <c r="L292" s="36"/>
      <c r="M292" s="39"/>
      <c r="N292" s="206"/>
      <c r="O292" s="207"/>
      <c r="P292" s="71"/>
      <c r="Q292" s="71"/>
      <c r="R292" s="71"/>
      <c r="S292" s="71"/>
      <c r="T292" s="71"/>
      <c r="U292" s="71"/>
      <c r="V292" s="71"/>
      <c r="W292" s="71"/>
      <c r="X292" s="72"/>
      <c r="Y292" s="34"/>
      <c r="Z292" s="34"/>
      <c r="AA292" s="34"/>
      <c r="AB292" s="34"/>
      <c r="AC292" s="34"/>
      <c r="AD292" s="34"/>
      <c r="AE292" s="34"/>
      <c r="AT292" s="17" t="s">
        <v>172</v>
      </c>
      <c r="AU292" s="17" t="s">
        <v>82</v>
      </c>
    </row>
    <row r="293" spans="1:65" s="13" customFormat="1">
      <c r="B293" s="209"/>
      <c r="C293" s="210"/>
      <c r="D293" s="203" t="s">
        <v>195</v>
      </c>
      <c r="E293" s="211" t="s">
        <v>1</v>
      </c>
      <c r="F293" s="212" t="s">
        <v>182</v>
      </c>
      <c r="G293" s="210"/>
      <c r="H293" s="213">
        <v>3</v>
      </c>
      <c r="I293" s="214"/>
      <c r="J293" s="214"/>
      <c r="K293" s="210"/>
      <c r="L293" s="210"/>
      <c r="M293" s="215"/>
      <c r="N293" s="216"/>
      <c r="O293" s="217"/>
      <c r="P293" s="217"/>
      <c r="Q293" s="217"/>
      <c r="R293" s="217"/>
      <c r="S293" s="217"/>
      <c r="T293" s="217"/>
      <c r="U293" s="217"/>
      <c r="V293" s="217"/>
      <c r="W293" s="217"/>
      <c r="X293" s="218"/>
      <c r="AT293" s="219" t="s">
        <v>195</v>
      </c>
      <c r="AU293" s="219" t="s">
        <v>82</v>
      </c>
      <c r="AV293" s="13" t="s">
        <v>84</v>
      </c>
      <c r="AW293" s="13" t="s">
        <v>5</v>
      </c>
      <c r="AX293" s="13" t="s">
        <v>82</v>
      </c>
      <c r="AY293" s="219" t="s">
        <v>160</v>
      </c>
    </row>
    <row r="294" spans="1:65" s="2" customFormat="1" ht="24">
      <c r="A294" s="34"/>
      <c r="B294" s="35"/>
      <c r="C294" s="189" t="s">
        <v>440</v>
      </c>
      <c r="D294" s="189" t="s">
        <v>163</v>
      </c>
      <c r="E294" s="190" t="s">
        <v>441</v>
      </c>
      <c r="F294" s="191" t="s">
        <v>442</v>
      </c>
      <c r="G294" s="192" t="s">
        <v>338</v>
      </c>
      <c r="H294" s="193">
        <v>349.5</v>
      </c>
      <c r="I294" s="194"/>
      <c r="J294" s="194"/>
      <c r="K294" s="195">
        <f>ROUND(P294*H294,2)</f>
        <v>0</v>
      </c>
      <c r="L294" s="191" t="s">
        <v>167</v>
      </c>
      <c r="M294" s="39"/>
      <c r="N294" s="196" t="s">
        <v>1</v>
      </c>
      <c r="O294" s="197" t="s">
        <v>37</v>
      </c>
      <c r="P294" s="198">
        <f>I294+J294</f>
        <v>0</v>
      </c>
      <c r="Q294" s="198">
        <f>ROUND(I294*H294,2)</f>
        <v>0</v>
      </c>
      <c r="R294" s="198">
        <f>ROUND(J294*H294,2)</f>
        <v>0</v>
      </c>
      <c r="S294" s="71"/>
      <c r="T294" s="199">
        <f>S294*H294</f>
        <v>0</v>
      </c>
      <c r="U294" s="199">
        <v>0</v>
      </c>
      <c r="V294" s="199">
        <f>U294*H294</f>
        <v>0</v>
      </c>
      <c r="W294" s="199">
        <v>0</v>
      </c>
      <c r="X294" s="200">
        <f>W294*H294</f>
        <v>0</v>
      </c>
      <c r="Y294" s="34"/>
      <c r="Z294" s="34"/>
      <c r="AA294" s="34"/>
      <c r="AB294" s="34"/>
      <c r="AC294" s="34"/>
      <c r="AD294" s="34"/>
      <c r="AE294" s="34"/>
      <c r="AR294" s="201" t="s">
        <v>388</v>
      </c>
      <c r="AT294" s="201" t="s">
        <v>163</v>
      </c>
      <c r="AU294" s="201" t="s">
        <v>82</v>
      </c>
      <c r="AY294" s="17" t="s">
        <v>160</v>
      </c>
      <c r="BE294" s="202">
        <f>IF(O294="základní",K294,0)</f>
        <v>0</v>
      </c>
      <c r="BF294" s="202">
        <f>IF(O294="snížená",K294,0)</f>
        <v>0</v>
      </c>
      <c r="BG294" s="202">
        <f>IF(O294="zákl. přenesená",K294,0)</f>
        <v>0</v>
      </c>
      <c r="BH294" s="202">
        <f>IF(O294="sníž. přenesená",K294,0)</f>
        <v>0</v>
      </c>
      <c r="BI294" s="202">
        <f>IF(O294="nulová",K294,0)</f>
        <v>0</v>
      </c>
      <c r="BJ294" s="17" t="s">
        <v>82</v>
      </c>
      <c r="BK294" s="202">
        <f>ROUND(P294*H294,2)</f>
        <v>0</v>
      </c>
      <c r="BL294" s="17" t="s">
        <v>388</v>
      </c>
      <c r="BM294" s="201" t="s">
        <v>443</v>
      </c>
    </row>
    <row r="295" spans="1:65" s="2" customFormat="1" ht="58.5">
      <c r="A295" s="34"/>
      <c r="B295" s="35"/>
      <c r="C295" s="36"/>
      <c r="D295" s="203" t="s">
        <v>170</v>
      </c>
      <c r="E295" s="36"/>
      <c r="F295" s="204" t="s">
        <v>444</v>
      </c>
      <c r="G295" s="36"/>
      <c r="H295" s="36"/>
      <c r="I295" s="205"/>
      <c r="J295" s="205"/>
      <c r="K295" s="36"/>
      <c r="L295" s="36"/>
      <c r="M295" s="39"/>
      <c r="N295" s="206"/>
      <c r="O295" s="207"/>
      <c r="P295" s="71"/>
      <c r="Q295" s="71"/>
      <c r="R295" s="71"/>
      <c r="S295" s="71"/>
      <c r="T295" s="71"/>
      <c r="U295" s="71"/>
      <c r="V295" s="71"/>
      <c r="W295" s="71"/>
      <c r="X295" s="72"/>
      <c r="Y295" s="34"/>
      <c r="Z295" s="34"/>
      <c r="AA295" s="34"/>
      <c r="AB295" s="34"/>
      <c r="AC295" s="34"/>
      <c r="AD295" s="34"/>
      <c r="AE295" s="34"/>
      <c r="AT295" s="17" t="s">
        <v>170</v>
      </c>
      <c r="AU295" s="17" t="s">
        <v>82</v>
      </c>
    </row>
    <row r="296" spans="1:65" s="2" customFormat="1" ht="58.5">
      <c r="A296" s="34"/>
      <c r="B296" s="35"/>
      <c r="C296" s="36"/>
      <c r="D296" s="203" t="s">
        <v>172</v>
      </c>
      <c r="E296" s="36"/>
      <c r="F296" s="208" t="s">
        <v>445</v>
      </c>
      <c r="G296" s="36"/>
      <c r="H296" s="36"/>
      <c r="I296" s="205"/>
      <c r="J296" s="205"/>
      <c r="K296" s="36"/>
      <c r="L296" s="36"/>
      <c r="M296" s="39"/>
      <c r="N296" s="206"/>
      <c r="O296" s="207"/>
      <c r="P296" s="71"/>
      <c r="Q296" s="71"/>
      <c r="R296" s="71"/>
      <c r="S296" s="71"/>
      <c r="T296" s="71"/>
      <c r="U296" s="71"/>
      <c r="V296" s="71"/>
      <c r="W296" s="71"/>
      <c r="X296" s="72"/>
      <c r="Y296" s="34"/>
      <c r="Z296" s="34"/>
      <c r="AA296" s="34"/>
      <c r="AB296" s="34"/>
      <c r="AC296" s="34"/>
      <c r="AD296" s="34"/>
      <c r="AE296" s="34"/>
      <c r="AT296" s="17" t="s">
        <v>172</v>
      </c>
      <c r="AU296" s="17" t="s">
        <v>82</v>
      </c>
    </row>
    <row r="297" spans="1:65" s="13" customFormat="1">
      <c r="B297" s="209"/>
      <c r="C297" s="210"/>
      <c r="D297" s="203" t="s">
        <v>195</v>
      </c>
      <c r="E297" s="211" t="s">
        <v>1</v>
      </c>
      <c r="F297" s="212" t="s">
        <v>446</v>
      </c>
      <c r="G297" s="210"/>
      <c r="H297" s="213">
        <v>349.5</v>
      </c>
      <c r="I297" s="214"/>
      <c r="J297" s="214"/>
      <c r="K297" s="210"/>
      <c r="L297" s="210"/>
      <c r="M297" s="215"/>
      <c r="N297" s="251"/>
      <c r="O297" s="252"/>
      <c r="P297" s="252"/>
      <c r="Q297" s="252"/>
      <c r="R297" s="252"/>
      <c r="S297" s="252"/>
      <c r="T297" s="252"/>
      <c r="U297" s="252"/>
      <c r="V297" s="252"/>
      <c r="W297" s="252"/>
      <c r="X297" s="253"/>
      <c r="AT297" s="219" t="s">
        <v>195</v>
      </c>
      <c r="AU297" s="219" t="s">
        <v>82</v>
      </c>
      <c r="AV297" s="13" t="s">
        <v>84</v>
      </c>
      <c r="AW297" s="13" t="s">
        <v>5</v>
      </c>
      <c r="AX297" s="13" t="s">
        <v>82</v>
      </c>
      <c r="AY297" s="219" t="s">
        <v>160</v>
      </c>
    </row>
    <row r="298" spans="1:65" s="2" customFormat="1" ht="6.95" customHeight="1">
      <c r="A298" s="34"/>
      <c r="B298" s="54"/>
      <c r="C298" s="55"/>
      <c r="D298" s="55"/>
      <c r="E298" s="55"/>
      <c r="F298" s="55"/>
      <c r="G298" s="55"/>
      <c r="H298" s="55"/>
      <c r="I298" s="55"/>
      <c r="J298" s="55"/>
      <c r="K298" s="55"/>
      <c r="L298" s="55"/>
      <c r="M298" s="39"/>
      <c r="N298" s="34"/>
      <c r="P298" s="34"/>
      <c r="Q298" s="34"/>
      <c r="R298" s="34"/>
      <c r="S298" s="34"/>
      <c r="T298" s="34"/>
      <c r="U298" s="34"/>
      <c r="V298" s="34"/>
      <c r="W298" s="34"/>
      <c r="X298" s="34"/>
      <c r="Y298" s="34"/>
      <c r="Z298" s="34"/>
      <c r="AA298" s="34"/>
      <c r="AB298" s="34"/>
      <c r="AC298" s="34"/>
      <c r="AD298" s="34"/>
      <c r="AE298" s="34"/>
    </row>
  </sheetData>
  <sheetProtection algorithmName="SHA-512" hashValue="QT21trYJaxzRlcwRMogE5P5rXmBIqEM2weGWTV5lraHRVKhYGECTFsKCWw6aDGjyhZeqOmkX60tQIKY2oOEK8w==" saltValue="3zrDykyvWFpQBAlzj121sRnRcwa4RpgSfkIalDCpg4yaPgiI8tH+4e+41fEgD5Kmd6J9sIi7z5RC0S9k7DjSiA==" spinCount="100000" sheet="1" objects="1" scenarios="1" formatColumns="0" formatRows="0" autoFilter="0"/>
  <autoFilter ref="C123:L297"/>
  <mergeCells count="9">
    <mergeCell ref="E87:H87"/>
    <mergeCell ref="E114:H114"/>
    <mergeCell ref="E116:H116"/>
    <mergeCell ref="M2:Z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89"/>
  <sheetViews>
    <sheetView showGridLines="0" topLeftCell="A190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15.5" style="1" customWidth="1"/>
    <col min="13" max="13" width="9.33203125" style="1" customWidth="1"/>
    <col min="14" max="14" width="10.83203125" style="1" hidden="1" customWidth="1"/>
    <col min="15" max="15" width="9.33203125" style="1" hidden="1"/>
    <col min="16" max="24" width="14.1640625" style="1" hidden="1" customWidth="1"/>
    <col min="25" max="25" width="12.33203125" style="1" hidden="1" customWidth="1"/>
    <col min="26" max="26" width="16.33203125" style="1" customWidth="1"/>
    <col min="27" max="27" width="12.33203125" style="1" customWidth="1"/>
    <col min="28" max="28" width="1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M2" s="273"/>
      <c r="N2" s="273"/>
      <c r="O2" s="273"/>
      <c r="P2" s="273"/>
      <c r="Q2" s="273"/>
      <c r="R2" s="273"/>
      <c r="S2" s="273"/>
      <c r="T2" s="273"/>
      <c r="U2" s="273"/>
      <c r="V2" s="273"/>
      <c r="W2" s="273"/>
      <c r="X2" s="273"/>
      <c r="Y2" s="273"/>
      <c r="Z2" s="273"/>
      <c r="AT2" s="17" t="s">
        <v>87</v>
      </c>
    </row>
    <row r="3" spans="1:46" s="1" customFormat="1" ht="6.95" customHeight="1">
      <c r="B3" s="109"/>
      <c r="C3" s="110"/>
      <c r="D3" s="110"/>
      <c r="E3" s="110"/>
      <c r="F3" s="110"/>
      <c r="G3" s="110"/>
      <c r="H3" s="110"/>
      <c r="I3" s="110"/>
      <c r="J3" s="110"/>
      <c r="K3" s="110"/>
      <c r="L3" s="110"/>
      <c r="M3" s="20"/>
      <c r="AT3" s="17" t="s">
        <v>84</v>
      </c>
    </row>
    <row r="4" spans="1:46" s="1" customFormat="1" ht="24.95" customHeight="1">
      <c r="B4" s="20"/>
      <c r="D4" s="111" t="s">
        <v>121</v>
      </c>
      <c r="M4" s="20"/>
      <c r="N4" s="112" t="s">
        <v>11</v>
      </c>
      <c r="AT4" s="17" t="s">
        <v>4</v>
      </c>
    </row>
    <row r="5" spans="1:46" s="1" customFormat="1" ht="6.95" customHeight="1">
      <c r="B5" s="20"/>
      <c r="M5" s="20"/>
    </row>
    <row r="6" spans="1:46" s="1" customFormat="1" ht="12" customHeight="1">
      <c r="B6" s="20"/>
      <c r="D6" s="113" t="s">
        <v>17</v>
      </c>
      <c r="M6" s="20"/>
    </row>
    <row r="7" spans="1:46" s="1" customFormat="1" ht="16.5" customHeight="1">
      <c r="B7" s="20"/>
      <c r="E7" s="304" t="str">
        <f>'Rekapitulace stavby'!K6</f>
        <v>Oprava nástupišť v obvodu ST Zlín</v>
      </c>
      <c r="F7" s="305"/>
      <c r="G7" s="305"/>
      <c r="H7" s="305"/>
      <c r="M7" s="20"/>
    </row>
    <row r="8" spans="1:46" s="2" customFormat="1" ht="12" customHeight="1">
      <c r="A8" s="34"/>
      <c r="B8" s="39"/>
      <c r="C8" s="34"/>
      <c r="D8" s="113" t="s">
        <v>122</v>
      </c>
      <c r="E8" s="34"/>
      <c r="F8" s="34"/>
      <c r="G8" s="34"/>
      <c r="H8" s="34"/>
      <c r="I8" s="34"/>
      <c r="J8" s="34"/>
      <c r="K8" s="34"/>
      <c r="L8" s="34"/>
      <c r="M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306" t="s">
        <v>447</v>
      </c>
      <c r="F9" s="307"/>
      <c r="G9" s="307"/>
      <c r="H9" s="307"/>
      <c r="I9" s="34"/>
      <c r="J9" s="34"/>
      <c r="K9" s="34"/>
      <c r="L9" s="34"/>
      <c r="M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34"/>
      <c r="M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13" t="s">
        <v>19</v>
      </c>
      <c r="E11" s="34"/>
      <c r="F11" s="114" t="s">
        <v>1</v>
      </c>
      <c r="G11" s="34"/>
      <c r="H11" s="34"/>
      <c r="I11" s="113" t="s">
        <v>20</v>
      </c>
      <c r="J11" s="114" t="s">
        <v>1</v>
      </c>
      <c r="K11" s="34"/>
      <c r="L11" s="34"/>
      <c r="M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13" t="s">
        <v>21</v>
      </c>
      <c r="E12" s="34"/>
      <c r="F12" s="114" t="s">
        <v>22</v>
      </c>
      <c r="G12" s="34"/>
      <c r="H12" s="34"/>
      <c r="I12" s="113" t="s">
        <v>23</v>
      </c>
      <c r="J12" s="115">
        <f>'Rekapitulace stavby'!AN8</f>
        <v>0</v>
      </c>
      <c r="K12" s="34"/>
      <c r="L12" s="34"/>
      <c r="M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34"/>
      <c r="M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3" t="s">
        <v>24</v>
      </c>
      <c r="E14" s="34"/>
      <c r="F14" s="34"/>
      <c r="G14" s="34"/>
      <c r="H14" s="34"/>
      <c r="I14" s="113" t="s">
        <v>25</v>
      </c>
      <c r="J14" s="114" t="str">
        <f>IF('Rekapitulace stavby'!AN10="","",'Rekapitulace stavby'!AN10)</f>
        <v/>
      </c>
      <c r="K14" s="34"/>
      <c r="L14" s="34"/>
      <c r="M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14" t="str">
        <f>IF('Rekapitulace stavby'!E11="","",'Rekapitulace stavby'!E11)</f>
        <v xml:space="preserve"> </v>
      </c>
      <c r="F15" s="34"/>
      <c r="G15" s="34"/>
      <c r="H15" s="34"/>
      <c r="I15" s="113" t="s">
        <v>26</v>
      </c>
      <c r="J15" s="114" t="str">
        <f>IF('Rekapitulace stavby'!AN11="","",'Rekapitulace stavby'!AN11)</f>
        <v/>
      </c>
      <c r="K15" s="34"/>
      <c r="L15" s="34"/>
      <c r="M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34"/>
      <c r="M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13" t="s">
        <v>27</v>
      </c>
      <c r="E17" s="34"/>
      <c r="F17" s="34"/>
      <c r="G17" s="34"/>
      <c r="H17" s="34"/>
      <c r="I17" s="113" t="s">
        <v>25</v>
      </c>
      <c r="J17" s="30" t="str">
        <f>'Rekapitulace stavby'!AN13</f>
        <v>Vyplň údaj</v>
      </c>
      <c r="K17" s="34"/>
      <c r="L17" s="34"/>
      <c r="M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308" t="str">
        <f>'Rekapitulace stavby'!E14</f>
        <v>Vyplň údaj</v>
      </c>
      <c r="F18" s="309"/>
      <c r="G18" s="309"/>
      <c r="H18" s="309"/>
      <c r="I18" s="113" t="s">
        <v>26</v>
      </c>
      <c r="J18" s="30" t="str">
        <f>'Rekapitulace stavby'!AN14</f>
        <v>Vyplň údaj</v>
      </c>
      <c r="K18" s="34"/>
      <c r="L18" s="34"/>
      <c r="M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34"/>
      <c r="M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13" t="s">
        <v>29</v>
      </c>
      <c r="E20" s="34"/>
      <c r="F20" s="34"/>
      <c r="G20" s="34"/>
      <c r="H20" s="34"/>
      <c r="I20" s="113" t="s">
        <v>25</v>
      </c>
      <c r="J20" s="114" t="str">
        <f>IF('Rekapitulace stavby'!AN16="","",'Rekapitulace stavby'!AN16)</f>
        <v/>
      </c>
      <c r="K20" s="34"/>
      <c r="L20" s="34"/>
      <c r="M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14" t="str">
        <f>IF('Rekapitulace stavby'!E17="","",'Rekapitulace stavby'!E17)</f>
        <v xml:space="preserve"> </v>
      </c>
      <c r="F21" s="34"/>
      <c r="G21" s="34"/>
      <c r="H21" s="34"/>
      <c r="I21" s="113" t="s">
        <v>26</v>
      </c>
      <c r="J21" s="114" t="str">
        <f>IF('Rekapitulace stavby'!AN17="","",'Rekapitulace stavby'!AN17)</f>
        <v/>
      </c>
      <c r="K21" s="34"/>
      <c r="L21" s="34"/>
      <c r="M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34"/>
      <c r="M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13" t="s">
        <v>30</v>
      </c>
      <c r="E23" s="34"/>
      <c r="F23" s="34"/>
      <c r="G23" s="34"/>
      <c r="H23" s="34"/>
      <c r="I23" s="113" t="s">
        <v>25</v>
      </c>
      <c r="J23" s="114" t="str">
        <f>IF('Rekapitulace stavby'!AN19="","",'Rekapitulace stavby'!AN19)</f>
        <v/>
      </c>
      <c r="K23" s="34"/>
      <c r="L23" s="34"/>
      <c r="M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14" t="str">
        <f>IF('Rekapitulace stavby'!E20="","",'Rekapitulace stavby'!E20)</f>
        <v xml:space="preserve"> </v>
      </c>
      <c r="F24" s="34"/>
      <c r="G24" s="34"/>
      <c r="H24" s="34"/>
      <c r="I24" s="113" t="s">
        <v>26</v>
      </c>
      <c r="J24" s="114" t="str">
        <f>IF('Rekapitulace stavby'!AN20="","",'Rekapitulace stavby'!AN20)</f>
        <v/>
      </c>
      <c r="K24" s="34"/>
      <c r="L24" s="34"/>
      <c r="M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34"/>
      <c r="M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13" t="s">
        <v>31</v>
      </c>
      <c r="E26" s="34"/>
      <c r="F26" s="34"/>
      <c r="G26" s="34"/>
      <c r="H26" s="34"/>
      <c r="I26" s="34"/>
      <c r="J26" s="34"/>
      <c r="K26" s="34"/>
      <c r="L26" s="34"/>
      <c r="M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16"/>
      <c r="B27" s="117"/>
      <c r="C27" s="116"/>
      <c r="D27" s="116"/>
      <c r="E27" s="310" t="s">
        <v>1</v>
      </c>
      <c r="F27" s="310"/>
      <c r="G27" s="310"/>
      <c r="H27" s="310"/>
      <c r="I27" s="116"/>
      <c r="J27" s="116"/>
      <c r="K27" s="116"/>
      <c r="L27" s="116"/>
      <c r="M27" s="118"/>
      <c r="S27" s="116"/>
      <c r="T27" s="116"/>
      <c r="U27" s="116"/>
      <c r="V27" s="116"/>
      <c r="W27" s="116"/>
      <c r="X27" s="116"/>
      <c r="Y27" s="116"/>
      <c r="Z27" s="116"/>
      <c r="AA27" s="116"/>
      <c r="AB27" s="116"/>
      <c r="AC27" s="116"/>
      <c r="AD27" s="116"/>
      <c r="AE27" s="116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34"/>
      <c r="M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19"/>
      <c r="E29" s="119"/>
      <c r="F29" s="119"/>
      <c r="G29" s="119"/>
      <c r="H29" s="119"/>
      <c r="I29" s="119"/>
      <c r="J29" s="119"/>
      <c r="K29" s="119"/>
      <c r="L29" s="119"/>
      <c r="M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12.75">
      <c r="A30" s="34"/>
      <c r="B30" s="39"/>
      <c r="C30" s="34"/>
      <c r="D30" s="34"/>
      <c r="E30" s="113" t="s">
        <v>124</v>
      </c>
      <c r="F30" s="34"/>
      <c r="G30" s="34"/>
      <c r="H30" s="34"/>
      <c r="I30" s="34"/>
      <c r="J30" s="34"/>
      <c r="K30" s="120">
        <f>I96</f>
        <v>0</v>
      </c>
      <c r="L30" s="34"/>
      <c r="M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12.75">
      <c r="A31" s="34"/>
      <c r="B31" s="39"/>
      <c r="C31" s="34"/>
      <c r="D31" s="34"/>
      <c r="E31" s="113" t="s">
        <v>125</v>
      </c>
      <c r="F31" s="34"/>
      <c r="G31" s="34"/>
      <c r="H31" s="34"/>
      <c r="I31" s="34"/>
      <c r="J31" s="34"/>
      <c r="K31" s="120">
        <f>J96</f>
        <v>0</v>
      </c>
      <c r="L31" s="34"/>
      <c r="M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25.35" customHeight="1">
      <c r="A32" s="34"/>
      <c r="B32" s="39"/>
      <c r="C32" s="34"/>
      <c r="D32" s="121" t="s">
        <v>32</v>
      </c>
      <c r="E32" s="34"/>
      <c r="F32" s="34"/>
      <c r="G32" s="34"/>
      <c r="H32" s="34"/>
      <c r="I32" s="34"/>
      <c r="J32" s="34"/>
      <c r="K32" s="122">
        <f>ROUND(K124, 2)</f>
        <v>0</v>
      </c>
      <c r="L32" s="34"/>
      <c r="M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6.95" customHeight="1">
      <c r="A33" s="34"/>
      <c r="B33" s="39"/>
      <c r="C33" s="34"/>
      <c r="D33" s="119"/>
      <c r="E33" s="119"/>
      <c r="F33" s="119"/>
      <c r="G33" s="119"/>
      <c r="H33" s="119"/>
      <c r="I33" s="119"/>
      <c r="J33" s="119"/>
      <c r="K33" s="119"/>
      <c r="L33" s="119"/>
      <c r="M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34"/>
      <c r="F34" s="123" t="s">
        <v>34</v>
      </c>
      <c r="G34" s="34"/>
      <c r="H34" s="34"/>
      <c r="I34" s="123" t="s">
        <v>33</v>
      </c>
      <c r="J34" s="34"/>
      <c r="K34" s="123" t="s">
        <v>35</v>
      </c>
      <c r="L34" s="34"/>
      <c r="M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customHeight="1">
      <c r="A35" s="34"/>
      <c r="B35" s="39"/>
      <c r="C35" s="34"/>
      <c r="D35" s="124" t="s">
        <v>36</v>
      </c>
      <c r="E35" s="113" t="s">
        <v>37</v>
      </c>
      <c r="F35" s="120">
        <f>ROUND((SUM(BE124:BE288)),  2)</f>
        <v>0</v>
      </c>
      <c r="G35" s="34"/>
      <c r="H35" s="34"/>
      <c r="I35" s="125">
        <v>0.21</v>
      </c>
      <c r="J35" s="34"/>
      <c r="K35" s="120">
        <f>ROUND(((SUM(BE124:BE288))*I35),  2)</f>
        <v>0</v>
      </c>
      <c r="L35" s="34"/>
      <c r="M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customHeight="1">
      <c r="A36" s="34"/>
      <c r="B36" s="39"/>
      <c r="C36" s="34"/>
      <c r="D36" s="34"/>
      <c r="E36" s="113" t="s">
        <v>38</v>
      </c>
      <c r="F36" s="120">
        <f>ROUND((SUM(BF124:BF288)),  2)</f>
        <v>0</v>
      </c>
      <c r="G36" s="34"/>
      <c r="H36" s="34"/>
      <c r="I36" s="125">
        <v>0.15</v>
      </c>
      <c r="J36" s="34"/>
      <c r="K36" s="120">
        <f>ROUND(((SUM(BF124:BF288))*I36),  2)</f>
        <v>0</v>
      </c>
      <c r="L36" s="34"/>
      <c r="M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3" t="s">
        <v>39</v>
      </c>
      <c r="F37" s="120">
        <f>ROUND((SUM(BG124:BG288)),  2)</f>
        <v>0</v>
      </c>
      <c r="G37" s="34"/>
      <c r="H37" s="34"/>
      <c r="I37" s="125">
        <v>0.21</v>
      </c>
      <c r="J37" s="34"/>
      <c r="K37" s="120">
        <f>0</f>
        <v>0</v>
      </c>
      <c r="L37" s="34"/>
      <c r="M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14.45" hidden="1" customHeight="1">
      <c r="A38" s="34"/>
      <c r="B38" s="39"/>
      <c r="C38" s="34"/>
      <c r="D38" s="34"/>
      <c r="E38" s="113" t="s">
        <v>40</v>
      </c>
      <c r="F38" s="120">
        <f>ROUND((SUM(BH124:BH288)),  2)</f>
        <v>0</v>
      </c>
      <c r="G38" s="34"/>
      <c r="H38" s="34"/>
      <c r="I38" s="125">
        <v>0.15</v>
      </c>
      <c r="J38" s="34"/>
      <c r="K38" s="120">
        <f>0</f>
        <v>0</v>
      </c>
      <c r="L38" s="34"/>
      <c r="M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14.45" hidden="1" customHeight="1">
      <c r="A39" s="34"/>
      <c r="B39" s="39"/>
      <c r="C39" s="34"/>
      <c r="D39" s="34"/>
      <c r="E39" s="113" t="s">
        <v>41</v>
      </c>
      <c r="F39" s="120">
        <f>ROUND((SUM(BI124:BI288)),  2)</f>
        <v>0</v>
      </c>
      <c r="G39" s="34"/>
      <c r="H39" s="34"/>
      <c r="I39" s="125">
        <v>0</v>
      </c>
      <c r="J39" s="34"/>
      <c r="K39" s="120">
        <f>0</f>
        <v>0</v>
      </c>
      <c r="L39" s="34"/>
      <c r="M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6.9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34"/>
      <c r="M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2" customFormat="1" ht="25.35" customHeight="1">
      <c r="A41" s="34"/>
      <c r="B41" s="39"/>
      <c r="C41" s="126"/>
      <c r="D41" s="127" t="s">
        <v>42</v>
      </c>
      <c r="E41" s="128"/>
      <c r="F41" s="128"/>
      <c r="G41" s="129" t="s">
        <v>43</v>
      </c>
      <c r="H41" s="130" t="s">
        <v>44</v>
      </c>
      <c r="I41" s="128"/>
      <c r="J41" s="128"/>
      <c r="K41" s="131">
        <f>SUM(K32:K39)</f>
        <v>0</v>
      </c>
      <c r="L41" s="132"/>
      <c r="M41" s="51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pans="1:31" s="2" customFormat="1" ht="14.45" customHeight="1">
      <c r="A42" s="34"/>
      <c r="B42" s="39"/>
      <c r="C42" s="34"/>
      <c r="D42" s="34"/>
      <c r="E42" s="34"/>
      <c r="F42" s="34"/>
      <c r="G42" s="34"/>
      <c r="H42" s="34"/>
      <c r="I42" s="34"/>
      <c r="J42" s="34"/>
      <c r="K42" s="34"/>
      <c r="L42" s="34"/>
      <c r="M42" s="51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pans="1:31" s="1" customFormat="1" ht="14.45" customHeight="1">
      <c r="B43" s="20"/>
      <c r="M43" s="20"/>
    </row>
    <row r="44" spans="1:31" s="1" customFormat="1" ht="14.45" customHeight="1">
      <c r="B44" s="20"/>
      <c r="M44" s="20"/>
    </row>
    <row r="45" spans="1:31" s="1" customFormat="1" ht="14.45" customHeight="1">
      <c r="B45" s="20"/>
      <c r="M45" s="20"/>
    </row>
    <row r="46" spans="1:31" s="1" customFormat="1" ht="14.45" customHeight="1">
      <c r="B46" s="20"/>
      <c r="M46" s="20"/>
    </row>
    <row r="47" spans="1:31" s="1" customFormat="1" ht="14.45" customHeight="1">
      <c r="B47" s="20"/>
      <c r="M47" s="20"/>
    </row>
    <row r="48" spans="1:31" s="1" customFormat="1" ht="14.45" customHeight="1">
      <c r="B48" s="20"/>
      <c r="M48" s="20"/>
    </row>
    <row r="49" spans="1:31" s="1" customFormat="1" ht="14.45" customHeight="1">
      <c r="B49" s="20"/>
      <c r="M49" s="20"/>
    </row>
    <row r="50" spans="1:31" s="2" customFormat="1" ht="14.45" customHeight="1">
      <c r="B50" s="51"/>
      <c r="D50" s="133" t="s">
        <v>45</v>
      </c>
      <c r="E50" s="134"/>
      <c r="F50" s="134"/>
      <c r="G50" s="133" t="s">
        <v>46</v>
      </c>
      <c r="H50" s="134"/>
      <c r="I50" s="134"/>
      <c r="J50" s="134"/>
      <c r="K50" s="134"/>
      <c r="L50" s="134"/>
      <c r="M50" s="51"/>
    </row>
    <row r="51" spans="1:31">
      <c r="B51" s="20"/>
      <c r="M51" s="20"/>
    </row>
    <row r="52" spans="1:31">
      <c r="B52" s="20"/>
      <c r="M52" s="20"/>
    </row>
    <row r="53" spans="1:31">
      <c r="B53" s="20"/>
      <c r="M53" s="20"/>
    </row>
    <row r="54" spans="1:31">
      <c r="B54" s="20"/>
      <c r="M54" s="20"/>
    </row>
    <row r="55" spans="1:31">
      <c r="B55" s="20"/>
      <c r="M55" s="20"/>
    </row>
    <row r="56" spans="1:31">
      <c r="B56" s="20"/>
      <c r="M56" s="20"/>
    </row>
    <row r="57" spans="1:31">
      <c r="B57" s="20"/>
      <c r="M57" s="20"/>
    </row>
    <row r="58" spans="1:31">
      <c r="B58" s="20"/>
      <c r="M58" s="20"/>
    </row>
    <row r="59" spans="1:31">
      <c r="B59" s="20"/>
      <c r="M59" s="20"/>
    </row>
    <row r="60" spans="1:31">
      <c r="B60" s="20"/>
      <c r="M60" s="20"/>
    </row>
    <row r="61" spans="1:31" s="2" customFormat="1" ht="12.75">
      <c r="A61" s="34"/>
      <c r="B61" s="39"/>
      <c r="C61" s="34"/>
      <c r="D61" s="135" t="s">
        <v>47</v>
      </c>
      <c r="E61" s="136"/>
      <c r="F61" s="137" t="s">
        <v>48</v>
      </c>
      <c r="G61" s="135" t="s">
        <v>47</v>
      </c>
      <c r="H61" s="136"/>
      <c r="I61" s="136"/>
      <c r="J61" s="138" t="s">
        <v>48</v>
      </c>
      <c r="K61" s="136"/>
      <c r="L61" s="136"/>
      <c r="M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>
      <c r="B62" s="20"/>
      <c r="M62" s="20"/>
    </row>
    <row r="63" spans="1:31">
      <c r="B63" s="20"/>
      <c r="M63" s="20"/>
    </row>
    <row r="64" spans="1:31">
      <c r="B64" s="20"/>
      <c r="M64" s="20"/>
    </row>
    <row r="65" spans="1:31" s="2" customFormat="1" ht="12.75">
      <c r="A65" s="34"/>
      <c r="B65" s="39"/>
      <c r="C65" s="34"/>
      <c r="D65" s="133" t="s">
        <v>49</v>
      </c>
      <c r="E65" s="139"/>
      <c r="F65" s="139"/>
      <c r="G65" s="133" t="s">
        <v>50</v>
      </c>
      <c r="H65" s="139"/>
      <c r="I65" s="139"/>
      <c r="J65" s="139"/>
      <c r="K65" s="139"/>
      <c r="L65" s="139"/>
      <c r="M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>
      <c r="B66" s="20"/>
      <c r="M66" s="20"/>
    </row>
    <row r="67" spans="1:31">
      <c r="B67" s="20"/>
      <c r="M67" s="20"/>
    </row>
    <row r="68" spans="1:31">
      <c r="B68" s="20"/>
      <c r="M68" s="20"/>
    </row>
    <row r="69" spans="1:31">
      <c r="B69" s="20"/>
      <c r="M69" s="20"/>
    </row>
    <row r="70" spans="1:31">
      <c r="B70" s="20"/>
      <c r="M70" s="20"/>
    </row>
    <row r="71" spans="1:31">
      <c r="B71" s="20"/>
      <c r="M71" s="20"/>
    </row>
    <row r="72" spans="1:31">
      <c r="B72" s="20"/>
      <c r="M72" s="20"/>
    </row>
    <row r="73" spans="1:31">
      <c r="B73" s="20"/>
      <c r="M73" s="20"/>
    </row>
    <row r="74" spans="1:31">
      <c r="B74" s="20"/>
      <c r="M74" s="20"/>
    </row>
    <row r="75" spans="1:31">
      <c r="B75" s="20"/>
      <c r="M75" s="20"/>
    </row>
    <row r="76" spans="1:31" s="2" customFormat="1" ht="12.75">
      <c r="A76" s="34"/>
      <c r="B76" s="39"/>
      <c r="C76" s="34"/>
      <c r="D76" s="135" t="s">
        <v>47</v>
      </c>
      <c r="E76" s="136"/>
      <c r="F76" s="137" t="s">
        <v>48</v>
      </c>
      <c r="G76" s="135" t="s">
        <v>47</v>
      </c>
      <c r="H76" s="136"/>
      <c r="I76" s="136"/>
      <c r="J76" s="138" t="s">
        <v>48</v>
      </c>
      <c r="K76" s="136"/>
      <c r="L76" s="136"/>
      <c r="M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40"/>
      <c r="C77" s="141"/>
      <c r="D77" s="141"/>
      <c r="E77" s="141"/>
      <c r="F77" s="141"/>
      <c r="G77" s="141"/>
      <c r="H77" s="141"/>
      <c r="I77" s="141"/>
      <c r="J77" s="141"/>
      <c r="K77" s="141"/>
      <c r="L77" s="141"/>
      <c r="M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47" s="2" customFormat="1" ht="6.95" customHeight="1">
      <c r="A81" s="34"/>
      <c r="B81" s="142"/>
      <c r="C81" s="143"/>
      <c r="D81" s="143"/>
      <c r="E81" s="143"/>
      <c r="F81" s="143"/>
      <c r="G81" s="143"/>
      <c r="H81" s="143"/>
      <c r="I81" s="143"/>
      <c r="J81" s="143"/>
      <c r="K81" s="143"/>
      <c r="L81" s="143"/>
      <c r="M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4.95" customHeight="1">
      <c r="A82" s="34"/>
      <c r="B82" s="35"/>
      <c r="C82" s="23" t="s">
        <v>126</v>
      </c>
      <c r="D82" s="36"/>
      <c r="E82" s="36"/>
      <c r="F82" s="36"/>
      <c r="G82" s="36"/>
      <c r="H82" s="36"/>
      <c r="I82" s="36"/>
      <c r="J82" s="36"/>
      <c r="K82" s="36"/>
      <c r="L82" s="36"/>
      <c r="M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36"/>
      <c r="M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customHeight="1">
      <c r="A84" s="34"/>
      <c r="B84" s="35"/>
      <c r="C84" s="29" t="s">
        <v>17</v>
      </c>
      <c r="D84" s="36"/>
      <c r="E84" s="36"/>
      <c r="F84" s="36"/>
      <c r="G84" s="36"/>
      <c r="H84" s="36"/>
      <c r="I84" s="36"/>
      <c r="J84" s="36"/>
      <c r="K84" s="36"/>
      <c r="L84" s="36"/>
      <c r="M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16.5" customHeight="1">
      <c r="A85" s="34"/>
      <c r="B85" s="35"/>
      <c r="C85" s="36"/>
      <c r="D85" s="36"/>
      <c r="E85" s="302" t="str">
        <f>E7</f>
        <v>Oprava nástupišť v obvodu ST Zlín</v>
      </c>
      <c r="F85" s="303"/>
      <c r="G85" s="303"/>
      <c r="H85" s="303"/>
      <c r="I85" s="36"/>
      <c r="J85" s="36"/>
      <c r="K85" s="36"/>
      <c r="L85" s="36"/>
      <c r="M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12" customHeight="1">
      <c r="A86" s="34"/>
      <c r="B86" s="35"/>
      <c r="C86" s="29" t="s">
        <v>122</v>
      </c>
      <c r="D86" s="36"/>
      <c r="E86" s="36"/>
      <c r="F86" s="36"/>
      <c r="G86" s="36"/>
      <c r="H86" s="36"/>
      <c r="I86" s="36"/>
      <c r="J86" s="36"/>
      <c r="K86" s="36"/>
      <c r="L86" s="36"/>
      <c r="M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16.5" customHeight="1">
      <c r="A87" s="34"/>
      <c r="B87" s="35"/>
      <c r="C87" s="36"/>
      <c r="D87" s="36"/>
      <c r="E87" s="296" t="str">
        <f>E9</f>
        <v>SO 01.2.1 - zast. Vésky - nástupiště - SÚOŽI</v>
      </c>
      <c r="F87" s="301"/>
      <c r="G87" s="301"/>
      <c r="H87" s="301"/>
      <c r="I87" s="36"/>
      <c r="J87" s="36"/>
      <c r="K87" s="36"/>
      <c r="L87" s="36"/>
      <c r="M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36"/>
      <c r="M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12" customHeight="1">
      <c r="A89" s="34"/>
      <c r="B89" s="35"/>
      <c r="C89" s="29" t="s">
        <v>21</v>
      </c>
      <c r="D89" s="36"/>
      <c r="E89" s="36"/>
      <c r="F89" s="27" t="str">
        <f>F12</f>
        <v xml:space="preserve"> </v>
      </c>
      <c r="G89" s="36"/>
      <c r="H89" s="36"/>
      <c r="I89" s="29" t="s">
        <v>23</v>
      </c>
      <c r="J89" s="66">
        <f>IF(J12="","",J12)</f>
        <v>0</v>
      </c>
      <c r="K89" s="36"/>
      <c r="L89" s="36"/>
      <c r="M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36"/>
      <c r="M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15.2" customHeight="1">
      <c r="A91" s="34"/>
      <c r="B91" s="35"/>
      <c r="C91" s="29" t="s">
        <v>24</v>
      </c>
      <c r="D91" s="36"/>
      <c r="E91" s="36"/>
      <c r="F91" s="27" t="str">
        <f>E15</f>
        <v xml:space="preserve"> </v>
      </c>
      <c r="G91" s="36"/>
      <c r="H91" s="36"/>
      <c r="I91" s="29" t="s">
        <v>29</v>
      </c>
      <c r="J91" s="32" t="str">
        <f>E21</f>
        <v xml:space="preserve"> </v>
      </c>
      <c r="K91" s="36"/>
      <c r="L91" s="36"/>
      <c r="M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15.2" customHeight="1">
      <c r="A92" s="34"/>
      <c r="B92" s="35"/>
      <c r="C92" s="29" t="s">
        <v>27</v>
      </c>
      <c r="D92" s="36"/>
      <c r="E92" s="36"/>
      <c r="F92" s="27" t="str">
        <f>IF(E18="","",E18)</f>
        <v>Vyplň údaj</v>
      </c>
      <c r="G92" s="36"/>
      <c r="H92" s="36"/>
      <c r="I92" s="29" t="s">
        <v>30</v>
      </c>
      <c r="J92" s="32" t="str">
        <f>E24</f>
        <v xml:space="preserve"> </v>
      </c>
      <c r="K92" s="36"/>
      <c r="L92" s="36"/>
      <c r="M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35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36"/>
      <c r="M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9.25" customHeight="1">
      <c r="A94" s="34"/>
      <c r="B94" s="35"/>
      <c r="C94" s="144" t="s">
        <v>127</v>
      </c>
      <c r="D94" s="145"/>
      <c r="E94" s="145"/>
      <c r="F94" s="145"/>
      <c r="G94" s="145"/>
      <c r="H94" s="145"/>
      <c r="I94" s="146" t="s">
        <v>128</v>
      </c>
      <c r="J94" s="146" t="s">
        <v>129</v>
      </c>
      <c r="K94" s="146" t="s">
        <v>130</v>
      </c>
      <c r="L94" s="145"/>
      <c r="M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36"/>
      <c r="M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47" s="2" customFormat="1" ht="22.9" customHeight="1">
      <c r="A96" s="34"/>
      <c r="B96" s="35"/>
      <c r="C96" s="147" t="s">
        <v>131</v>
      </c>
      <c r="D96" s="36"/>
      <c r="E96" s="36"/>
      <c r="F96" s="36"/>
      <c r="G96" s="36"/>
      <c r="H96" s="36"/>
      <c r="I96" s="84">
        <f t="shared" ref="I96:J99" si="0">Q124</f>
        <v>0</v>
      </c>
      <c r="J96" s="84">
        <f t="shared" si="0"/>
        <v>0</v>
      </c>
      <c r="K96" s="84">
        <f>K124</f>
        <v>0</v>
      </c>
      <c r="L96" s="36"/>
      <c r="M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7" t="s">
        <v>132</v>
      </c>
    </row>
    <row r="97" spans="1:31" s="9" customFormat="1" ht="24.95" customHeight="1">
      <c r="B97" s="148"/>
      <c r="C97" s="149"/>
      <c r="D97" s="150" t="s">
        <v>133</v>
      </c>
      <c r="E97" s="151"/>
      <c r="F97" s="151"/>
      <c r="G97" s="151"/>
      <c r="H97" s="151"/>
      <c r="I97" s="152">
        <f t="shared" si="0"/>
        <v>0</v>
      </c>
      <c r="J97" s="152">
        <f t="shared" si="0"/>
        <v>0</v>
      </c>
      <c r="K97" s="152">
        <f>K125</f>
        <v>0</v>
      </c>
      <c r="L97" s="149"/>
      <c r="M97" s="153"/>
    </row>
    <row r="98" spans="1:31" s="10" customFormat="1" ht="19.899999999999999" customHeight="1">
      <c r="B98" s="154"/>
      <c r="C98" s="155"/>
      <c r="D98" s="156" t="s">
        <v>448</v>
      </c>
      <c r="E98" s="157"/>
      <c r="F98" s="157"/>
      <c r="G98" s="157"/>
      <c r="H98" s="157"/>
      <c r="I98" s="158">
        <f t="shared" si="0"/>
        <v>0</v>
      </c>
      <c r="J98" s="158">
        <f t="shared" si="0"/>
        <v>0</v>
      </c>
      <c r="K98" s="158">
        <f>K126</f>
        <v>0</v>
      </c>
      <c r="L98" s="155"/>
      <c r="M98" s="159"/>
    </row>
    <row r="99" spans="1:31" s="10" customFormat="1" ht="19.899999999999999" customHeight="1">
      <c r="B99" s="154"/>
      <c r="C99" s="155"/>
      <c r="D99" s="156" t="s">
        <v>134</v>
      </c>
      <c r="E99" s="157"/>
      <c r="F99" s="157"/>
      <c r="G99" s="157"/>
      <c r="H99" s="157"/>
      <c r="I99" s="158">
        <f t="shared" si="0"/>
        <v>0</v>
      </c>
      <c r="J99" s="158">
        <f t="shared" si="0"/>
        <v>0</v>
      </c>
      <c r="K99" s="158">
        <f>K127</f>
        <v>0</v>
      </c>
      <c r="L99" s="155"/>
      <c r="M99" s="159"/>
    </row>
    <row r="100" spans="1:31" s="10" customFormat="1" ht="14.85" customHeight="1">
      <c r="B100" s="154"/>
      <c r="C100" s="155"/>
      <c r="D100" s="156" t="s">
        <v>449</v>
      </c>
      <c r="E100" s="157"/>
      <c r="F100" s="157"/>
      <c r="G100" s="157"/>
      <c r="H100" s="157"/>
      <c r="I100" s="158">
        <f>Q154</f>
        <v>0</v>
      </c>
      <c r="J100" s="158">
        <f>R154</f>
        <v>0</v>
      </c>
      <c r="K100" s="158">
        <f>K154</f>
        <v>0</v>
      </c>
      <c r="L100" s="155"/>
      <c r="M100" s="159"/>
    </row>
    <row r="101" spans="1:31" s="10" customFormat="1" ht="14.85" customHeight="1">
      <c r="B101" s="154"/>
      <c r="C101" s="155"/>
      <c r="D101" s="156" t="s">
        <v>450</v>
      </c>
      <c r="E101" s="157"/>
      <c r="F101" s="157"/>
      <c r="G101" s="157"/>
      <c r="H101" s="157"/>
      <c r="I101" s="158">
        <f>Q166</f>
        <v>0</v>
      </c>
      <c r="J101" s="158">
        <f>R166</f>
        <v>0</v>
      </c>
      <c r="K101" s="158">
        <f>K166</f>
        <v>0</v>
      </c>
      <c r="L101" s="155"/>
      <c r="M101" s="159"/>
    </row>
    <row r="102" spans="1:31" s="9" customFormat="1" ht="24.95" customHeight="1">
      <c r="B102" s="148"/>
      <c r="C102" s="149"/>
      <c r="D102" s="150" t="s">
        <v>137</v>
      </c>
      <c r="E102" s="151"/>
      <c r="F102" s="151"/>
      <c r="G102" s="151"/>
      <c r="H102" s="151"/>
      <c r="I102" s="152">
        <f>Q201</f>
        <v>0</v>
      </c>
      <c r="J102" s="152">
        <f>R201</f>
        <v>0</v>
      </c>
      <c r="K102" s="152">
        <f>K201</f>
        <v>0</v>
      </c>
      <c r="L102" s="149"/>
      <c r="M102" s="153"/>
    </row>
    <row r="103" spans="1:31" s="10" customFormat="1" ht="19.899999999999999" customHeight="1">
      <c r="B103" s="154"/>
      <c r="C103" s="155"/>
      <c r="D103" s="156" t="s">
        <v>451</v>
      </c>
      <c r="E103" s="157"/>
      <c r="F103" s="157"/>
      <c r="G103" s="157"/>
      <c r="H103" s="157"/>
      <c r="I103" s="158">
        <f>Q202</f>
        <v>0</v>
      </c>
      <c r="J103" s="158">
        <f>R202</f>
        <v>0</v>
      </c>
      <c r="K103" s="158">
        <f>K202</f>
        <v>0</v>
      </c>
      <c r="L103" s="155"/>
      <c r="M103" s="159"/>
    </row>
    <row r="104" spans="1:31" s="9" customFormat="1" ht="24.95" customHeight="1">
      <c r="B104" s="148"/>
      <c r="C104" s="149"/>
      <c r="D104" s="150" t="s">
        <v>140</v>
      </c>
      <c r="E104" s="151"/>
      <c r="F104" s="151"/>
      <c r="G104" s="151"/>
      <c r="H104" s="151"/>
      <c r="I104" s="152">
        <f>Q256</f>
        <v>0</v>
      </c>
      <c r="J104" s="152">
        <f>R256</f>
        <v>0</v>
      </c>
      <c r="K104" s="152">
        <f>K256</f>
        <v>0</v>
      </c>
      <c r="L104" s="149"/>
      <c r="M104" s="153"/>
    </row>
    <row r="105" spans="1:31" s="2" customFormat="1" ht="21.75" customHeight="1">
      <c r="A105" s="34"/>
      <c r="B105" s="35"/>
      <c r="C105" s="36"/>
      <c r="D105" s="36"/>
      <c r="E105" s="36"/>
      <c r="F105" s="36"/>
      <c r="G105" s="36"/>
      <c r="H105" s="36"/>
      <c r="I105" s="36"/>
      <c r="J105" s="36"/>
      <c r="K105" s="36"/>
      <c r="L105" s="36"/>
      <c r="M105" s="51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pans="1:31" s="2" customFormat="1" ht="6.95" customHeight="1">
      <c r="A106" s="34"/>
      <c r="B106" s="54"/>
      <c r="C106" s="55"/>
      <c r="D106" s="55"/>
      <c r="E106" s="55"/>
      <c r="F106" s="55"/>
      <c r="G106" s="55"/>
      <c r="H106" s="55"/>
      <c r="I106" s="55"/>
      <c r="J106" s="55"/>
      <c r="K106" s="55"/>
      <c r="L106" s="55"/>
      <c r="M106" s="51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10" spans="1:31" s="2" customFormat="1" ht="6.95" customHeight="1">
      <c r="A110" s="34"/>
      <c r="B110" s="56"/>
      <c r="C110" s="57"/>
      <c r="D110" s="57"/>
      <c r="E110" s="57"/>
      <c r="F110" s="57"/>
      <c r="G110" s="57"/>
      <c r="H110" s="57"/>
      <c r="I110" s="57"/>
      <c r="J110" s="57"/>
      <c r="K110" s="57"/>
      <c r="L110" s="57"/>
      <c r="M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31" s="2" customFormat="1" ht="24.95" customHeight="1">
      <c r="A111" s="34"/>
      <c r="B111" s="35"/>
      <c r="C111" s="23" t="s">
        <v>141</v>
      </c>
      <c r="D111" s="36"/>
      <c r="E111" s="36"/>
      <c r="F111" s="36"/>
      <c r="G111" s="36"/>
      <c r="H111" s="36"/>
      <c r="I111" s="36"/>
      <c r="J111" s="36"/>
      <c r="K111" s="36"/>
      <c r="L111" s="36"/>
      <c r="M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31" s="2" customFormat="1" ht="6.95" customHeight="1">
      <c r="A112" s="34"/>
      <c r="B112" s="35"/>
      <c r="C112" s="36"/>
      <c r="D112" s="36"/>
      <c r="E112" s="36"/>
      <c r="F112" s="36"/>
      <c r="G112" s="36"/>
      <c r="H112" s="36"/>
      <c r="I112" s="36"/>
      <c r="J112" s="36"/>
      <c r="K112" s="36"/>
      <c r="L112" s="36"/>
      <c r="M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5" s="2" customFormat="1" ht="12" customHeight="1">
      <c r="A113" s="34"/>
      <c r="B113" s="35"/>
      <c r="C113" s="29" t="s">
        <v>17</v>
      </c>
      <c r="D113" s="36"/>
      <c r="E113" s="36"/>
      <c r="F113" s="36"/>
      <c r="G113" s="36"/>
      <c r="H113" s="36"/>
      <c r="I113" s="36"/>
      <c r="J113" s="36"/>
      <c r="K113" s="36"/>
      <c r="L113" s="36"/>
      <c r="M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5" s="2" customFormat="1" ht="16.5" customHeight="1">
      <c r="A114" s="34"/>
      <c r="B114" s="35"/>
      <c r="C114" s="36"/>
      <c r="D114" s="36"/>
      <c r="E114" s="302" t="str">
        <f>E7</f>
        <v>Oprava nástupišť v obvodu ST Zlín</v>
      </c>
      <c r="F114" s="303"/>
      <c r="G114" s="303"/>
      <c r="H114" s="303"/>
      <c r="I114" s="36"/>
      <c r="J114" s="36"/>
      <c r="K114" s="36"/>
      <c r="L114" s="36"/>
      <c r="M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5" s="2" customFormat="1" ht="12" customHeight="1">
      <c r="A115" s="34"/>
      <c r="B115" s="35"/>
      <c r="C115" s="29" t="s">
        <v>122</v>
      </c>
      <c r="D115" s="36"/>
      <c r="E115" s="36"/>
      <c r="F115" s="36"/>
      <c r="G115" s="36"/>
      <c r="H115" s="36"/>
      <c r="I115" s="36"/>
      <c r="J115" s="36"/>
      <c r="K115" s="36"/>
      <c r="L115" s="36"/>
      <c r="M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5" s="2" customFormat="1" ht="16.5" customHeight="1">
      <c r="A116" s="34"/>
      <c r="B116" s="35"/>
      <c r="C116" s="36"/>
      <c r="D116" s="36"/>
      <c r="E116" s="296" t="str">
        <f>E9</f>
        <v>SO 01.2.1 - zast. Vésky - nástupiště - SÚOŽI</v>
      </c>
      <c r="F116" s="301"/>
      <c r="G116" s="301"/>
      <c r="H116" s="301"/>
      <c r="I116" s="36"/>
      <c r="J116" s="36"/>
      <c r="K116" s="36"/>
      <c r="L116" s="36"/>
      <c r="M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5" s="2" customFormat="1" ht="6.95" customHeight="1">
      <c r="A117" s="34"/>
      <c r="B117" s="35"/>
      <c r="C117" s="36"/>
      <c r="D117" s="36"/>
      <c r="E117" s="36"/>
      <c r="F117" s="36"/>
      <c r="G117" s="36"/>
      <c r="H117" s="36"/>
      <c r="I117" s="36"/>
      <c r="J117" s="36"/>
      <c r="K117" s="36"/>
      <c r="L117" s="36"/>
      <c r="M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5" s="2" customFormat="1" ht="12" customHeight="1">
      <c r="A118" s="34"/>
      <c r="B118" s="35"/>
      <c r="C118" s="29" t="s">
        <v>21</v>
      </c>
      <c r="D118" s="36"/>
      <c r="E118" s="36"/>
      <c r="F118" s="27" t="str">
        <f>F12</f>
        <v xml:space="preserve"> </v>
      </c>
      <c r="G118" s="36"/>
      <c r="H118" s="36"/>
      <c r="I118" s="29" t="s">
        <v>23</v>
      </c>
      <c r="J118" s="66">
        <f>IF(J12="","",J12)</f>
        <v>0</v>
      </c>
      <c r="K118" s="36"/>
      <c r="L118" s="36"/>
      <c r="M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65" s="2" customFormat="1" ht="6.95" customHeight="1">
      <c r="A119" s="34"/>
      <c r="B119" s="35"/>
      <c r="C119" s="36"/>
      <c r="D119" s="36"/>
      <c r="E119" s="36"/>
      <c r="F119" s="36"/>
      <c r="G119" s="36"/>
      <c r="H119" s="36"/>
      <c r="I119" s="36"/>
      <c r="J119" s="36"/>
      <c r="K119" s="36"/>
      <c r="L119" s="36"/>
      <c r="M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65" s="2" customFormat="1" ht="15.2" customHeight="1">
      <c r="A120" s="34"/>
      <c r="B120" s="35"/>
      <c r="C120" s="29" t="s">
        <v>24</v>
      </c>
      <c r="D120" s="36"/>
      <c r="E120" s="36"/>
      <c r="F120" s="27" t="str">
        <f>E15</f>
        <v xml:space="preserve"> </v>
      </c>
      <c r="G120" s="36"/>
      <c r="H120" s="36"/>
      <c r="I120" s="29" t="s">
        <v>29</v>
      </c>
      <c r="J120" s="32" t="str">
        <f>E21</f>
        <v xml:space="preserve"> </v>
      </c>
      <c r="K120" s="36"/>
      <c r="L120" s="36"/>
      <c r="M120" s="51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pans="1:65" s="2" customFormat="1" ht="15.2" customHeight="1">
      <c r="A121" s="34"/>
      <c r="B121" s="35"/>
      <c r="C121" s="29" t="s">
        <v>27</v>
      </c>
      <c r="D121" s="36"/>
      <c r="E121" s="36"/>
      <c r="F121" s="27" t="str">
        <f>IF(E18="","",E18)</f>
        <v>Vyplň údaj</v>
      </c>
      <c r="G121" s="36"/>
      <c r="H121" s="36"/>
      <c r="I121" s="29" t="s">
        <v>30</v>
      </c>
      <c r="J121" s="32" t="str">
        <f>E24</f>
        <v xml:space="preserve"> </v>
      </c>
      <c r="K121" s="36"/>
      <c r="L121" s="36"/>
      <c r="M121" s="51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pans="1:65" s="2" customFormat="1" ht="10.35" customHeight="1">
      <c r="A122" s="34"/>
      <c r="B122" s="35"/>
      <c r="C122" s="36"/>
      <c r="D122" s="36"/>
      <c r="E122" s="36"/>
      <c r="F122" s="36"/>
      <c r="G122" s="36"/>
      <c r="H122" s="36"/>
      <c r="I122" s="36"/>
      <c r="J122" s="36"/>
      <c r="K122" s="36"/>
      <c r="L122" s="36"/>
      <c r="M122" s="51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pans="1:65" s="11" customFormat="1" ht="29.25" customHeight="1">
      <c r="A123" s="160"/>
      <c r="B123" s="161"/>
      <c r="C123" s="162" t="s">
        <v>142</v>
      </c>
      <c r="D123" s="163" t="s">
        <v>57</v>
      </c>
      <c r="E123" s="163" t="s">
        <v>53</v>
      </c>
      <c r="F123" s="163" t="s">
        <v>54</v>
      </c>
      <c r="G123" s="163" t="s">
        <v>143</v>
      </c>
      <c r="H123" s="163" t="s">
        <v>144</v>
      </c>
      <c r="I123" s="163" t="s">
        <v>145</v>
      </c>
      <c r="J123" s="163" t="s">
        <v>146</v>
      </c>
      <c r="K123" s="163" t="s">
        <v>130</v>
      </c>
      <c r="L123" s="164" t="s">
        <v>147</v>
      </c>
      <c r="M123" s="165"/>
      <c r="N123" s="75" t="s">
        <v>1</v>
      </c>
      <c r="O123" s="76" t="s">
        <v>36</v>
      </c>
      <c r="P123" s="76" t="s">
        <v>148</v>
      </c>
      <c r="Q123" s="76" t="s">
        <v>149</v>
      </c>
      <c r="R123" s="76" t="s">
        <v>150</v>
      </c>
      <c r="S123" s="76" t="s">
        <v>151</v>
      </c>
      <c r="T123" s="76" t="s">
        <v>152</v>
      </c>
      <c r="U123" s="76" t="s">
        <v>153</v>
      </c>
      <c r="V123" s="76" t="s">
        <v>154</v>
      </c>
      <c r="W123" s="76" t="s">
        <v>155</v>
      </c>
      <c r="X123" s="77" t="s">
        <v>156</v>
      </c>
      <c r="Y123" s="160"/>
      <c r="Z123" s="160"/>
      <c r="AA123" s="160"/>
      <c r="AB123" s="160"/>
      <c r="AC123" s="160"/>
      <c r="AD123" s="160"/>
      <c r="AE123" s="160"/>
    </row>
    <row r="124" spans="1:65" s="2" customFormat="1" ht="22.9" customHeight="1">
      <c r="A124" s="34"/>
      <c r="B124" s="35"/>
      <c r="C124" s="82" t="s">
        <v>157</v>
      </c>
      <c r="D124" s="36"/>
      <c r="E124" s="36"/>
      <c r="F124" s="36"/>
      <c r="G124" s="36"/>
      <c r="H124" s="36"/>
      <c r="I124" s="36"/>
      <c r="J124" s="36"/>
      <c r="K124" s="166">
        <f>BK124</f>
        <v>0</v>
      </c>
      <c r="L124" s="36"/>
      <c r="M124" s="39"/>
      <c r="N124" s="78"/>
      <c r="O124" s="167"/>
      <c r="P124" s="79"/>
      <c r="Q124" s="168">
        <f>Q125+Q201+Q256</f>
        <v>0</v>
      </c>
      <c r="R124" s="168">
        <f>R125+R201+R256</f>
        <v>0</v>
      </c>
      <c r="S124" s="79"/>
      <c r="T124" s="169">
        <f>T125+T201+T256</f>
        <v>0</v>
      </c>
      <c r="U124" s="79"/>
      <c r="V124" s="169">
        <f>V125+V201+V256</f>
        <v>310.86379899999997</v>
      </c>
      <c r="W124" s="79"/>
      <c r="X124" s="170">
        <f>X125+X201+X256</f>
        <v>0</v>
      </c>
      <c r="Y124" s="34"/>
      <c r="Z124" s="34"/>
      <c r="AA124" s="34"/>
      <c r="AB124" s="34"/>
      <c r="AC124" s="34"/>
      <c r="AD124" s="34"/>
      <c r="AE124" s="34"/>
      <c r="AT124" s="17" t="s">
        <v>73</v>
      </c>
      <c r="AU124" s="17" t="s">
        <v>132</v>
      </c>
      <c r="BK124" s="171">
        <f>BK125+BK201+BK256</f>
        <v>0</v>
      </c>
    </row>
    <row r="125" spans="1:65" s="12" customFormat="1" ht="25.9" customHeight="1">
      <c r="B125" s="172"/>
      <c r="C125" s="173"/>
      <c r="D125" s="174" t="s">
        <v>73</v>
      </c>
      <c r="E125" s="175" t="s">
        <v>158</v>
      </c>
      <c r="F125" s="175" t="s">
        <v>159</v>
      </c>
      <c r="G125" s="173"/>
      <c r="H125" s="173"/>
      <c r="I125" s="176"/>
      <c r="J125" s="176"/>
      <c r="K125" s="177">
        <f>BK125</f>
        <v>0</v>
      </c>
      <c r="L125" s="173"/>
      <c r="M125" s="178"/>
      <c r="N125" s="179"/>
      <c r="O125" s="180"/>
      <c r="P125" s="180"/>
      <c r="Q125" s="181">
        <f>Q126+Q127</f>
        <v>0</v>
      </c>
      <c r="R125" s="181">
        <f>R126+R127</f>
        <v>0</v>
      </c>
      <c r="S125" s="180"/>
      <c r="T125" s="182">
        <f>T126+T127</f>
        <v>0</v>
      </c>
      <c r="U125" s="180"/>
      <c r="V125" s="182">
        <f>V126+V127</f>
        <v>0</v>
      </c>
      <c r="W125" s="180"/>
      <c r="X125" s="183">
        <f>X126+X127</f>
        <v>0</v>
      </c>
      <c r="AR125" s="184" t="s">
        <v>82</v>
      </c>
      <c r="AT125" s="185" t="s">
        <v>73</v>
      </c>
      <c r="AU125" s="185" t="s">
        <v>74</v>
      </c>
      <c r="AY125" s="184" t="s">
        <v>160</v>
      </c>
      <c r="BK125" s="186">
        <f>BK126+BK127</f>
        <v>0</v>
      </c>
    </row>
    <row r="126" spans="1:65" s="12" customFormat="1" ht="22.9" customHeight="1">
      <c r="B126" s="172"/>
      <c r="C126" s="173"/>
      <c r="D126" s="174" t="s">
        <v>73</v>
      </c>
      <c r="E126" s="187" t="s">
        <v>82</v>
      </c>
      <c r="F126" s="187" t="s">
        <v>452</v>
      </c>
      <c r="G126" s="173"/>
      <c r="H126" s="173"/>
      <c r="I126" s="176"/>
      <c r="J126" s="176"/>
      <c r="K126" s="188">
        <f>BK126</f>
        <v>0</v>
      </c>
      <c r="L126" s="173"/>
      <c r="M126" s="178"/>
      <c r="N126" s="179"/>
      <c r="O126" s="180"/>
      <c r="P126" s="180"/>
      <c r="Q126" s="181">
        <v>0</v>
      </c>
      <c r="R126" s="181">
        <v>0</v>
      </c>
      <c r="S126" s="180"/>
      <c r="T126" s="182">
        <v>0</v>
      </c>
      <c r="U126" s="180"/>
      <c r="V126" s="182">
        <v>0</v>
      </c>
      <c r="W126" s="180"/>
      <c r="X126" s="183">
        <v>0</v>
      </c>
      <c r="AR126" s="184" t="s">
        <v>82</v>
      </c>
      <c r="AT126" s="185" t="s">
        <v>73</v>
      </c>
      <c r="AU126" s="185" t="s">
        <v>82</v>
      </c>
      <c r="AY126" s="184" t="s">
        <v>160</v>
      </c>
      <c r="BK126" s="186">
        <v>0</v>
      </c>
    </row>
    <row r="127" spans="1:65" s="12" customFormat="1" ht="22.9" customHeight="1">
      <c r="B127" s="172"/>
      <c r="C127" s="173"/>
      <c r="D127" s="174" t="s">
        <v>73</v>
      </c>
      <c r="E127" s="187" t="s">
        <v>161</v>
      </c>
      <c r="F127" s="187" t="s">
        <v>162</v>
      </c>
      <c r="G127" s="173"/>
      <c r="H127" s="173"/>
      <c r="I127" s="176"/>
      <c r="J127" s="176"/>
      <c r="K127" s="188">
        <f>BK127</f>
        <v>0</v>
      </c>
      <c r="L127" s="173"/>
      <c r="M127" s="178"/>
      <c r="N127" s="179"/>
      <c r="O127" s="180"/>
      <c r="P127" s="180"/>
      <c r="Q127" s="181">
        <f>Q128+SUM(Q129:Q154)+Q166</f>
        <v>0</v>
      </c>
      <c r="R127" s="181">
        <f>R128+SUM(R129:R154)+R166</f>
        <v>0</v>
      </c>
      <c r="S127" s="180"/>
      <c r="T127" s="182">
        <f>T128+SUM(T129:T154)+T166</f>
        <v>0</v>
      </c>
      <c r="U127" s="180"/>
      <c r="V127" s="182">
        <f>V128+SUM(V129:V154)+V166</f>
        <v>0</v>
      </c>
      <c r="W127" s="180"/>
      <c r="X127" s="183">
        <f>X128+SUM(X129:X154)+X166</f>
        <v>0</v>
      </c>
      <c r="AR127" s="184" t="s">
        <v>82</v>
      </c>
      <c r="AT127" s="185" t="s">
        <v>73</v>
      </c>
      <c r="AU127" s="185" t="s">
        <v>82</v>
      </c>
      <c r="AY127" s="184" t="s">
        <v>160</v>
      </c>
      <c r="BK127" s="186">
        <f>BK128+SUM(BK129:BK154)+BK166</f>
        <v>0</v>
      </c>
    </row>
    <row r="128" spans="1:65" s="2" customFormat="1" ht="24.2" customHeight="1">
      <c r="A128" s="34"/>
      <c r="B128" s="35"/>
      <c r="C128" s="189" t="s">
        <v>82</v>
      </c>
      <c r="D128" s="189" t="s">
        <v>163</v>
      </c>
      <c r="E128" s="190" t="s">
        <v>453</v>
      </c>
      <c r="F128" s="191" t="s">
        <v>454</v>
      </c>
      <c r="G128" s="192" t="s">
        <v>215</v>
      </c>
      <c r="H128" s="193">
        <v>410</v>
      </c>
      <c r="I128" s="194"/>
      <c r="J128" s="194"/>
      <c r="K128" s="195">
        <f>ROUND(P128*H128,2)</f>
        <v>0</v>
      </c>
      <c r="L128" s="191" t="s">
        <v>167</v>
      </c>
      <c r="M128" s="39"/>
      <c r="N128" s="196" t="s">
        <v>1</v>
      </c>
      <c r="O128" s="197" t="s">
        <v>37</v>
      </c>
      <c r="P128" s="198">
        <f>I128+J128</f>
        <v>0</v>
      </c>
      <c r="Q128" s="198">
        <f>ROUND(I128*H128,2)</f>
        <v>0</v>
      </c>
      <c r="R128" s="198">
        <f>ROUND(J128*H128,2)</f>
        <v>0</v>
      </c>
      <c r="S128" s="71"/>
      <c r="T128" s="199">
        <f>S128*H128</f>
        <v>0</v>
      </c>
      <c r="U128" s="199">
        <v>0</v>
      </c>
      <c r="V128" s="199">
        <f>U128*H128</f>
        <v>0</v>
      </c>
      <c r="W128" s="199">
        <v>0</v>
      </c>
      <c r="X128" s="200">
        <f>W128*H128</f>
        <v>0</v>
      </c>
      <c r="Y128" s="34"/>
      <c r="Z128" s="34"/>
      <c r="AA128" s="34"/>
      <c r="AB128" s="34"/>
      <c r="AC128" s="34"/>
      <c r="AD128" s="34"/>
      <c r="AE128" s="34"/>
      <c r="AR128" s="201" t="s">
        <v>168</v>
      </c>
      <c r="AT128" s="201" t="s">
        <v>163</v>
      </c>
      <c r="AU128" s="201" t="s">
        <v>84</v>
      </c>
      <c r="AY128" s="17" t="s">
        <v>160</v>
      </c>
      <c r="BE128" s="202">
        <f>IF(O128="základní",K128,0)</f>
        <v>0</v>
      </c>
      <c r="BF128" s="202">
        <f>IF(O128="snížená",K128,0)</f>
        <v>0</v>
      </c>
      <c r="BG128" s="202">
        <f>IF(O128="zákl. přenesená",K128,0)</f>
        <v>0</v>
      </c>
      <c r="BH128" s="202">
        <f>IF(O128="sníž. přenesená",K128,0)</f>
        <v>0</v>
      </c>
      <c r="BI128" s="202">
        <f>IF(O128="nulová",K128,0)</f>
        <v>0</v>
      </c>
      <c r="BJ128" s="17" t="s">
        <v>82</v>
      </c>
      <c r="BK128" s="202">
        <f>ROUND(P128*H128,2)</f>
        <v>0</v>
      </c>
      <c r="BL128" s="17" t="s">
        <v>168</v>
      </c>
      <c r="BM128" s="201" t="s">
        <v>455</v>
      </c>
    </row>
    <row r="129" spans="1:65" s="2" customFormat="1" ht="39">
      <c r="A129" s="34"/>
      <c r="B129" s="35"/>
      <c r="C129" s="36"/>
      <c r="D129" s="203" t="s">
        <v>170</v>
      </c>
      <c r="E129" s="36"/>
      <c r="F129" s="204" t="s">
        <v>456</v>
      </c>
      <c r="G129" s="36"/>
      <c r="H129" s="36"/>
      <c r="I129" s="205"/>
      <c r="J129" s="205"/>
      <c r="K129" s="36"/>
      <c r="L129" s="36"/>
      <c r="M129" s="39"/>
      <c r="N129" s="206"/>
      <c r="O129" s="207"/>
      <c r="P129" s="71"/>
      <c r="Q129" s="71"/>
      <c r="R129" s="71"/>
      <c r="S129" s="71"/>
      <c r="T129" s="71"/>
      <c r="U129" s="71"/>
      <c r="V129" s="71"/>
      <c r="W129" s="71"/>
      <c r="X129" s="72"/>
      <c r="Y129" s="34"/>
      <c r="Z129" s="34"/>
      <c r="AA129" s="34"/>
      <c r="AB129" s="34"/>
      <c r="AC129" s="34"/>
      <c r="AD129" s="34"/>
      <c r="AE129" s="34"/>
      <c r="AT129" s="17" t="s">
        <v>170</v>
      </c>
      <c r="AU129" s="17" t="s">
        <v>84</v>
      </c>
    </row>
    <row r="130" spans="1:65" s="2" customFormat="1" ht="19.5">
      <c r="A130" s="34"/>
      <c r="B130" s="35"/>
      <c r="C130" s="36"/>
      <c r="D130" s="203" t="s">
        <v>180</v>
      </c>
      <c r="E130" s="36"/>
      <c r="F130" s="208" t="s">
        <v>457</v>
      </c>
      <c r="G130" s="36"/>
      <c r="H130" s="36"/>
      <c r="I130" s="205"/>
      <c r="J130" s="205"/>
      <c r="K130" s="36"/>
      <c r="L130" s="36"/>
      <c r="M130" s="39"/>
      <c r="N130" s="206"/>
      <c r="O130" s="207"/>
      <c r="P130" s="71"/>
      <c r="Q130" s="71"/>
      <c r="R130" s="71"/>
      <c r="S130" s="71"/>
      <c r="T130" s="71"/>
      <c r="U130" s="71"/>
      <c r="V130" s="71"/>
      <c r="W130" s="71"/>
      <c r="X130" s="72"/>
      <c r="Y130" s="34"/>
      <c r="Z130" s="34"/>
      <c r="AA130" s="34"/>
      <c r="AB130" s="34"/>
      <c r="AC130" s="34"/>
      <c r="AD130" s="34"/>
      <c r="AE130" s="34"/>
      <c r="AT130" s="17" t="s">
        <v>180</v>
      </c>
      <c r="AU130" s="17" t="s">
        <v>84</v>
      </c>
    </row>
    <row r="131" spans="1:65" s="2" customFormat="1" ht="24">
      <c r="A131" s="34"/>
      <c r="B131" s="35"/>
      <c r="C131" s="189" t="s">
        <v>84</v>
      </c>
      <c r="D131" s="189" t="s">
        <v>163</v>
      </c>
      <c r="E131" s="190" t="s">
        <v>458</v>
      </c>
      <c r="F131" s="191" t="s">
        <v>459</v>
      </c>
      <c r="G131" s="192" t="s">
        <v>191</v>
      </c>
      <c r="H131" s="193">
        <v>190</v>
      </c>
      <c r="I131" s="194"/>
      <c r="J131" s="194"/>
      <c r="K131" s="195">
        <f>ROUND(P131*H131,2)</f>
        <v>0</v>
      </c>
      <c r="L131" s="191" t="s">
        <v>167</v>
      </c>
      <c r="M131" s="39"/>
      <c r="N131" s="196" t="s">
        <v>1</v>
      </c>
      <c r="O131" s="197" t="s">
        <v>37</v>
      </c>
      <c r="P131" s="198">
        <f>I131+J131</f>
        <v>0</v>
      </c>
      <c r="Q131" s="198">
        <f>ROUND(I131*H131,2)</f>
        <v>0</v>
      </c>
      <c r="R131" s="198">
        <f>ROUND(J131*H131,2)</f>
        <v>0</v>
      </c>
      <c r="S131" s="71"/>
      <c r="T131" s="199">
        <f>S131*H131</f>
        <v>0</v>
      </c>
      <c r="U131" s="199">
        <v>0</v>
      </c>
      <c r="V131" s="199">
        <f>U131*H131</f>
        <v>0</v>
      </c>
      <c r="W131" s="199">
        <v>0</v>
      </c>
      <c r="X131" s="200">
        <f>W131*H131</f>
        <v>0</v>
      </c>
      <c r="Y131" s="34"/>
      <c r="Z131" s="34"/>
      <c r="AA131" s="34"/>
      <c r="AB131" s="34"/>
      <c r="AC131" s="34"/>
      <c r="AD131" s="34"/>
      <c r="AE131" s="34"/>
      <c r="AR131" s="201" t="s">
        <v>168</v>
      </c>
      <c r="AT131" s="201" t="s">
        <v>163</v>
      </c>
      <c r="AU131" s="201" t="s">
        <v>84</v>
      </c>
      <c r="AY131" s="17" t="s">
        <v>160</v>
      </c>
      <c r="BE131" s="202">
        <f>IF(O131="základní",K131,0)</f>
        <v>0</v>
      </c>
      <c r="BF131" s="202">
        <f>IF(O131="snížená",K131,0)</f>
        <v>0</v>
      </c>
      <c r="BG131" s="202">
        <f>IF(O131="zákl. přenesená",K131,0)</f>
        <v>0</v>
      </c>
      <c r="BH131" s="202">
        <f>IF(O131="sníž. přenesená",K131,0)</f>
        <v>0</v>
      </c>
      <c r="BI131" s="202">
        <f>IF(O131="nulová",K131,0)</f>
        <v>0</v>
      </c>
      <c r="BJ131" s="17" t="s">
        <v>82</v>
      </c>
      <c r="BK131" s="202">
        <f>ROUND(P131*H131,2)</f>
        <v>0</v>
      </c>
      <c r="BL131" s="17" t="s">
        <v>168</v>
      </c>
      <c r="BM131" s="201" t="s">
        <v>460</v>
      </c>
    </row>
    <row r="132" spans="1:65" s="2" customFormat="1" ht="39">
      <c r="A132" s="34"/>
      <c r="B132" s="35"/>
      <c r="C132" s="36"/>
      <c r="D132" s="203" t="s">
        <v>170</v>
      </c>
      <c r="E132" s="36"/>
      <c r="F132" s="204" t="s">
        <v>461</v>
      </c>
      <c r="G132" s="36"/>
      <c r="H132" s="36"/>
      <c r="I132" s="205"/>
      <c r="J132" s="205"/>
      <c r="K132" s="36"/>
      <c r="L132" s="36"/>
      <c r="M132" s="39"/>
      <c r="N132" s="206"/>
      <c r="O132" s="207"/>
      <c r="P132" s="71"/>
      <c r="Q132" s="71"/>
      <c r="R132" s="71"/>
      <c r="S132" s="71"/>
      <c r="T132" s="71"/>
      <c r="U132" s="71"/>
      <c r="V132" s="71"/>
      <c r="W132" s="71"/>
      <c r="X132" s="72"/>
      <c r="Y132" s="34"/>
      <c r="Z132" s="34"/>
      <c r="AA132" s="34"/>
      <c r="AB132" s="34"/>
      <c r="AC132" s="34"/>
      <c r="AD132" s="34"/>
      <c r="AE132" s="34"/>
      <c r="AT132" s="17" t="s">
        <v>170</v>
      </c>
      <c r="AU132" s="17" t="s">
        <v>84</v>
      </c>
    </row>
    <row r="133" spans="1:65" s="2" customFormat="1" ht="24">
      <c r="A133" s="34"/>
      <c r="B133" s="35"/>
      <c r="C133" s="189" t="s">
        <v>182</v>
      </c>
      <c r="D133" s="189" t="s">
        <v>163</v>
      </c>
      <c r="E133" s="190" t="s">
        <v>462</v>
      </c>
      <c r="F133" s="191" t="s">
        <v>463</v>
      </c>
      <c r="G133" s="192" t="s">
        <v>191</v>
      </c>
      <c r="H133" s="193">
        <v>196</v>
      </c>
      <c r="I133" s="194"/>
      <c r="J133" s="194"/>
      <c r="K133" s="195">
        <f>ROUND(P133*H133,2)</f>
        <v>0</v>
      </c>
      <c r="L133" s="191" t="s">
        <v>167</v>
      </c>
      <c r="M133" s="39"/>
      <c r="N133" s="196" t="s">
        <v>1</v>
      </c>
      <c r="O133" s="197" t="s">
        <v>37</v>
      </c>
      <c r="P133" s="198">
        <f>I133+J133</f>
        <v>0</v>
      </c>
      <c r="Q133" s="198">
        <f>ROUND(I133*H133,2)</f>
        <v>0</v>
      </c>
      <c r="R133" s="198">
        <f>ROUND(J133*H133,2)</f>
        <v>0</v>
      </c>
      <c r="S133" s="71"/>
      <c r="T133" s="199">
        <f>S133*H133</f>
        <v>0</v>
      </c>
      <c r="U133" s="199">
        <v>0</v>
      </c>
      <c r="V133" s="199">
        <f>U133*H133</f>
        <v>0</v>
      </c>
      <c r="W133" s="199">
        <v>0</v>
      </c>
      <c r="X133" s="200">
        <f>W133*H133</f>
        <v>0</v>
      </c>
      <c r="Y133" s="34"/>
      <c r="Z133" s="34"/>
      <c r="AA133" s="34"/>
      <c r="AB133" s="34"/>
      <c r="AC133" s="34"/>
      <c r="AD133" s="34"/>
      <c r="AE133" s="34"/>
      <c r="AR133" s="201" t="s">
        <v>168</v>
      </c>
      <c r="AT133" s="201" t="s">
        <v>163</v>
      </c>
      <c r="AU133" s="201" t="s">
        <v>84</v>
      </c>
      <c r="AY133" s="17" t="s">
        <v>160</v>
      </c>
      <c r="BE133" s="202">
        <f>IF(O133="základní",K133,0)</f>
        <v>0</v>
      </c>
      <c r="BF133" s="202">
        <f>IF(O133="snížená",K133,0)</f>
        <v>0</v>
      </c>
      <c r="BG133" s="202">
        <f>IF(O133="zákl. přenesená",K133,0)</f>
        <v>0</v>
      </c>
      <c r="BH133" s="202">
        <f>IF(O133="sníž. přenesená",K133,0)</f>
        <v>0</v>
      </c>
      <c r="BI133" s="202">
        <f>IF(O133="nulová",K133,0)</f>
        <v>0</v>
      </c>
      <c r="BJ133" s="17" t="s">
        <v>82</v>
      </c>
      <c r="BK133" s="202">
        <f>ROUND(P133*H133,2)</f>
        <v>0</v>
      </c>
      <c r="BL133" s="17" t="s">
        <v>168</v>
      </c>
      <c r="BM133" s="201" t="s">
        <v>464</v>
      </c>
    </row>
    <row r="134" spans="1:65" s="2" customFormat="1" ht="29.25">
      <c r="A134" s="34"/>
      <c r="B134" s="35"/>
      <c r="C134" s="36"/>
      <c r="D134" s="203" t="s">
        <v>170</v>
      </c>
      <c r="E134" s="36"/>
      <c r="F134" s="204" t="s">
        <v>465</v>
      </c>
      <c r="G134" s="36"/>
      <c r="H134" s="36"/>
      <c r="I134" s="205"/>
      <c r="J134" s="205"/>
      <c r="K134" s="36"/>
      <c r="L134" s="36"/>
      <c r="M134" s="39"/>
      <c r="N134" s="206"/>
      <c r="O134" s="207"/>
      <c r="P134" s="71"/>
      <c r="Q134" s="71"/>
      <c r="R134" s="71"/>
      <c r="S134" s="71"/>
      <c r="T134" s="71"/>
      <c r="U134" s="71"/>
      <c r="V134" s="71"/>
      <c r="W134" s="71"/>
      <c r="X134" s="72"/>
      <c r="Y134" s="34"/>
      <c r="Z134" s="34"/>
      <c r="AA134" s="34"/>
      <c r="AB134" s="34"/>
      <c r="AC134" s="34"/>
      <c r="AD134" s="34"/>
      <c r="AE134" s="34"/>
      <c r="AT134" s="17" t="s">
        <v>170</v>
      </c>
      <c r="AU134" s="17" t="s">
        <v>84</v>
      </c>
    </row>
    <row r="135" spans="1:65" s="15" customFormat="1">
      <c r="B135" s="231"/>
      <c r="C135" s="232"/>
      <c r="D135" s="203" t="s">
        <v>195</v>
      </c>
      <c r="E135" s="233" t="s">
        <v>1</v>
      </c>
      <c r="F135" s="234" t="s">
        <v>466</v>
      </c>
      <c r="G135" s="232"/>
      <c r="H135" s="233" t="s">
        <v>1</v>
      </c>
      <c r="I135" s="235"/>
      <c r="J135" s="235"/>
      <c r="K135" s="232"/>
      <c r="L135" s="232"/>
      <c r="M135" s="236"/>
      <c r="N135" s="237"/>
      <c r="O135" s="238"/>
      <c r="P135" s="238"/>
      <c r="Q135" s="238"/>
      <c r="R135" s="238"/>
      <c r="S135" s="238"/>
      <c r="T135" s="238"/>
      <c r="U135" s="238"/>
      <c r="V135" s="238"/>
      <c r="W135" s="238"/>
      <c r="X135" s="239"/>
      <c r="AT135" s="240" t="s">
        <v>195</v>
      </c>
      <c r="AU135" s="240" t="s">
        <v>84</v>
      </c>
      <c r="AV135" s="15" t="s">
        <v>82</v>
      </c>
      <c r="AW135" s="15" t="s">
        <v>5</v>
      </c>
      <c r="AX135" s="15" t="s">
        <v>74</v>
      </c>
      <c r="AY135" s="240" t="s">
        <v>160</v>
      </c>
    </row>
    <row r="136" spans="1:65" s="13" customFormat="1">
      <c r="B136" s="209"/>
      <c r="C136" s="210"/>
      <c r="D136" s="203" t="s">
        <v>195</v>
      </c>
      <c r="E136" s="211" t="s">
        <v>1</v>
      </c>
      <c r="F136" s="212" t="s">
        <v>467</v>
      </c>
      <c r="G136" s="210"/>
      <c r="H136" s="213">
        <v>196</v>
      </c>
      <c r="I136" s="214"/>
      <c r="J136" s="214"/>
      <c r="K136" s="210"/>
      <c r="L136" s="210"/>
      <c r="M136" s="215"/>
      <c r="N136" s="216"/>
      <c r="O136" s="217"/>
      <c r="P136" s="217"/>
      <c r="Q136" s="217"/>
      <c r="R136" s="217"/>
      <c r="S136" s="217"/>
      <c r="T136" s="217"/>
      <c r="U136" s="217"/>
      <c r="V136" s="217"/>
      <c r="W136" s="217"/>
      <c r="X136" s="218"/>
      <c r="AT136" s="219" t="s">
        <v>195</v>
      </c>
      <c r="AU136" s="219" t="s">
        <v>84</v>
      </c>
      <c r="AV136" s="13" t="s">
        <v>84</v>
      </c>
      <c r="AW136" s="13" t="s">
        <v>5</v>
      </c>
      <c r="AX136" s="13" t="s">
        <v>74</v>
      </c>
      <c r="AY136" s="219" t="s">
        <v>160</v>
      </c>
    </row>
    <row r="137" spans="1:65" s="14" customFormat="1">
      <c r="B137" s="220"/>
      <c r="C137" s="221"/>
      <c r="D137" s="203" t="s">
        <v>195</v>
      </c>
      <c r="E137" s="222" t="s">
        <v>1</v>
      </c>
      <c r="F137" s="223" t="s">
        <v>198</v>
      </c>
      <c r="G137" s="221"/>
      <c r="H137" s="224">
        <v>196</v>
      </c>
      <c r="I137" s="225"/>
      <c r="J137" s="225"/>
      <c r="K137" s="221"/>
      <c r="L137" s="221"/>
      <c r="M137" s="226"/>
      <c r="N137" s="227"/>
      <c r="O137" s="228"/>
      <c r="P137" s="228"/>
      <c r="Q137" s="228"/>
      <c r="R137" s="228"/>
      <c r="S137" s="228"/>
      <c r="T137" s="228"/>
      <c r="U137" s="228"/>
      <c r="V137" s="228"/>
      <c r="W137" s="228"/>
      <c r="X137" s="229"/>
      <c r="AT137" s="230" t="s">
        <v>195</v>
      </c>
      <c r="AU137" s="230" t="s">
        <v>84</v>
      </c>
      <c r="AV137" s="14" t="s">
        <v>168</v>
      </c>
      <c r="AW137" s="14" t="s">
        <v>5</v>
      </c>
      <c r="AX137" s="14" t="s">
        <v>82</v>
      </c>
      <c r="AY137" s="230" t="s">
        <v>160</v>
      </c>
    </row>
    <row r="138" spans="1:65" s="2" customFormat="1" ht="24">
      <c r="A138" s="34"/>
      <c r="B138" s="35"/>
      <c r="C138" s="189" t="s">
        <v>168</v>
      </c>
      <c r="D138" s="189" t="s">
        <v>163</v>
      </c>
      <c r="E138" s="190" t="s">
        <v>199</v>
      </c>
      <c r="F138" s="191" t="s">
        <v>200</v>
      </c>
      <c r="G138" s="192" t="s">
        <v>191</v>
      </c>
      <c r="H138" s="193">
        <v>110</v>
      </c>
      <c r="I138" s="194"/>
      <c r="J138" s="194"/>
      <c r="K138" s="195">
        <f>ROUND(P138*H138,2)</f>
        <v>0</v>
      </c>
      <c r="L138" s="191" t="s">
        <v>167</v>
      </c>
      <c r="M138" s="39"/>
      <c r="N138" s="196" t="s">
        <v>1</v>
      </c>
      <c r="O138" s="197" t="s">
        <v>37</v>
      </c>
      <c r="P138" s="198">
        <f>I138+J138</f>
        <v>0</v>
      </c>
      <c r="Q138" s="198">
        <f>ROUND(I138*H138,2)</f>
        <v>0</v>
      </c>
      <c r="R138" s="198">
        <f>ROUND(J138*H138,2)</f>
        <v>0</v>
      </c>
      <c r="S138" s="71"/>
      <c r="T138" s="199">
        <f>S138*H138</f>
        <v>0</v>
      </c>
      <c r="U138" s="199">
        <v>0</v>
      </c>
      <c r="V138" s="199">
        <f>U138*H138</f>
        <v>0</v>
      </c>
      <c r="W138" s="199">
        <v>0</v>
      </c>
      <c r="X138" s="200">
        <f>W138*H138</f>
        <v>0</v>
      </c>
      <c r="Y138" s="34"/>
      <c r="Z138" s="34"/>
      <c r="AA138" s="34"/>
      <c r="AB138" s="34"/>
      <c r="AC138" s="34"/>
      <c r="AD138" s="34"/>
      <c r="AE138" s="34"/>
      <c r="AR138" s="201" t="s">
        <v>168</v>
      </c>
      <c r="AT138" s="201" t="s">
        <v>163</v>
      </c>
      <c r="AU138" s="201" t="s">
        <v>84</v>
      </c>
      <c r="AY138" s="17" t="s">
        <v>160</v>
      </c>
      <c r="BE138" s="202">
        <f>IF(O138="základní",K138,0)</f>
        <v>0</v>
      </c>
      <c r="BF138" s="202">
        <f>IF(O138="snížená",K138,0)</f>
        <v>0</v>
      </c>
      <c r="BG138" s="202">
        <f>IF(O138="zákl. přenesená",K138,0)</f>
        <v>0</v>
      </c>
      <c r="BH138" s="202">
        <f>IF(O138="sníž. přenesená",K138,0)</f>
        <v>0</v>
      </c>
      <c r="BI138" s="202">
        <f>IF(O138="nulová",K138,0)</f>
        <v>0</v>
      </c>
      <c r="BJ138" s="17" t="s">
        <v>82</v>
      </c>
      <c r="BK138" s="202">
        <f>ROUND(P138*H138,2)</f>
        <v>0</v>
      </c>
      <c r="BL138" s="17" t="s">
        <v>168</v>
      </c>
      <c r="BM138" s="201" t="s">
        <v>468</v>
      </c>
    </row>
    <row r="139" spans="1:65" s="2" customFormat="1" ht="39">
      <c r="A139" s="34"/>
      <c r="B139" s="35"/>
      <c r="C139" s="36"/>
      <c r="D139" s="203" t="s">
        <v>170</v>
      </c>
      <c r="E139" s="36"/>
      <c r="F139" s="204" t="s">
        <v>202</v>
      </c>
      <c r="G139" s="36"/>
      <c r="H139" s="36"/>
      <c r="I139" s="205"/>
      <c r="J139" s="205"/>
      <c r="K139" s="36"/>
      <c r="L139" s="36"/>
      <c r="M139" s="39"/>
      <c r="N139" s="206"/>
      <c r="O139" s="207"/>
      <c r="P139" s="71"/>
      <c r="Q139" s="71"/>
      <c r="R139" s="71"/>
      <c r="S139" s="71"/>
      <c r="T139" s="71"/>
      <c r="U139" s="71"/>
      <c r="V139" s="71"/>
      <c r="W139" s="71"/>
      <c r="X139" s="72"/>
      <c r="Y139" s="34"/>
      <c r="Z139" s="34"/>
      <c r="AA139" s="34"/>
      <c r="AB139" s="34"/>
      <c r="AC139" s="34"/>
      <c r="AD139" s="34"/>
      <c r="AE139" s="34"/>
      <c r="AT139" s="17" t="s">
        <v>170</v>
      </c>
      <c r="AU139" s="17" t="s">
        <v>84</v>
      </c>
    </row>
    <row r="140" spans="1:65" s="15" customFormat="1">
      <c r="B140" s="231"/>
      <c r="C140" s="232"/>
      <c r="D140" s="203" t="s">
        <v>195</v>
      </c>
      <c r="E140" s="233" t="s">
        <v>1</v>
      </c>
      <c r="F140" s="234" t="s">
        <v>469</v>
      </c>
      <c r="G140" s="232"/>
      <c r="H140" s="233" t="s">
        <v>1</v>
      </c>
      <c r="I140" s="235"/>
      <c r="J140" s="235"/>
      <c r="K140" s="232"/>
      <c r="L140" s="232"/>
      <c r="M140" s="236"/>
      <c r="N140" s="237"/>
      <c r="O140" s="238"/>
      <c r="P140" s="238"/>
      <c r="Q140" s="238"/>
      <c r="R140" s="238"/>
      <c r="S140" s="238"/>
      <c r="T140" s="238"/>
      <c r="U140" s="238"/>
      <c r="V140" s="238"/>
      <c r="W140" s="238"/>
      <c r="X140" s="239"/>
      <c r="AT140" s="240" t="s">
        <v>195</v>
      </c>
      <c r="AU140" s="240" t="s">
        <v>84</v>
      </c>
      <c r="AV140" s="15" t="s">
        <v>82</v>
      </c>
      <c r="AW140" s="15" t="s">
        <v>5</v>
      </c>
      <c r="AX140" s="15" t="s">
        <v>74</v>
      </c>
      <c r="AY140" s="240" t="s">
        <v>160</v>
      </c>
    </row>
    <row r="141" spans="1:65" s="13" customFormat="1">
      <c r="B141" s="209"/>
      <c r="C141" s="210"/>
      <c r="D141" s="203" t="s">
        <v>195</v>
      </c>
      <c r="E141" s="211" t="s">
        <v>1</v>
      </c>
      <c r="F141" s="212" t="s">
        <v>429</v>
      </c>
      <c r="G141" s="210"/>
      <c r="H141" s="213">
        <v>40</v>
      </c>
      <c r="I141" s="214"/>
      <c r="J141" s="214"/>
      <c r="K141" s="210"/>
      <c r="L141" s="210"/>
      <c r="M141" s="215"/>
      <c r="N141" s="216"/>
      <c r="O141" s="217"/>
      <c r="P141" s="217"/>
      <c r="Q141" s="217"/>
      <c r="R141" s="217"/>
      <c r="S141" s="217"/>
      <c r="T141" s="217"/>
      <c r="U141" s="217"/>
      <c r="V141" s="217"/>
      <c r="W141" s="217"/>
      <c r="X141" s="218"/>
      <c r="AT141" s="219" t="s">
        <v>195</v>
      </c>
      <c r="AU141" s="219" t="s">
        <v>84</v>
      </c>
      <c r="AV141" s="13" t="s">
        <v>84</v>
      </c>
      <c r="AW141" s="13" t="s">
        <v>5</v>
      </c>
      <c r="AX141" s="13" t="s">
        <v>74</v>
      </c>
      <c r="AY141" s="219" t="s">
        <v>160</v>
      </c>
    </row>
    <row r="142" spans="1:65" s="15" customFormat="1">
      <c r="B142" s="231"/>
      <c r="C142" s="232"/>
      <c r="D142" s="203" t="s">
        <v>195</v>
      </c>
      <c r="E142" s="233" t="s">
        <v>1</v>
      </c>
      <c r="F142" s="234" t="s">
        <v>470</v>
      </c>
      <c r="G142" s="232"/>
      <c r="H142" s="233" t="s">
        <v>1</v>
      </c>
      <c r="I142" s="235"/>
      <c r="J142" s="235"/>
      <c r="K142" s="232"/>
      <c r="L142" s="232"/>
      <c r="M142" s="236"/>
      <c r="N142" s="237"/>
      <c r="O142" s="238"/>
      <c r="P142" s="238"/>
      <c r="Q142" s="238"/>
      <c r="R142" s="238"/>
      <c r="S142" s="238"/>
      <c r="T142" s="238"/>
      <c r="U142" s="238"/>
      <c r="V142" s="238"/>
      <c r="W142" s="238"/>
      <c r="X142" s="239"/>
      <c r="AT142" s="240" t="s">
        <v>195</v>
      </c>
      <c r="AU142" s="240" t="s">
        <v>84</v>
      </c>
      <c r="AV142" s="15" t="s">
        <v>82</v>
      </c>
      <c r="AW142" s="15" t="s">
        <v>5</v>
      </c>
      <c r="AX142" s="15" t="s">
        <v>74</v>
      </c>
      <c r="AY142" s="240" t="s">
        <v>160</v>
      </c>
    </row>
    <row r="143" spans="1:65" s="13" customFormat="1">
      <c r="B143" s="209"/>
      <c r="C143" s="210"/>
      <c r="D143" s="203" t="s">
        <v>195</v>
      </c>
      <c r="E143" s="211" t="s">
        <v>1</v>
      </c>
      <c r="F143" s="212" t="s">
        <v>471</v>
      </c>
      <c r="G143" s="210"/>
      <c r="H143" s="213">
        <v>70</v>
      </c>
      <c r="I143" s="214"/>
      <c r="J143" s="214"/>
      <c r="K143" s="210"/>
      <c r="L143" s="210"/>
      <c r="M143" s="215"/>
      <c r="N143" s="216"/>
      <c r="O143" s="217"/>
      <c r="P143" s="217"/>
      <c r="Q143" s="217"/>
      <c r="R143" s="217"/>
      <c r="S143" s="217"/>
      <c r="T143" s="217"/>
      <c r="U143" s="217"/>
      <c r="V143" s="217"/>
      <c r="W143" s="217"/>
      <c r="X143" s="218"/>
      <c r="AT143" s="219" t="s">
        <v>195</v>
      </c>
      <c r="AU143" s="219" t="s">
        <v>84</v>
      </c>
      <c r="AV143" s="13" t="s">
        <v>84</v>
      </c>
      <c r="AW143" s="13" t="s">
        <v>5</v>
      </c>
      <c r="AX143" s="13" t="s">
        <v>74</v>
      </c>
      <c r="AY143" s="219" t="s">
        <v>160</v>
      </c>
    </row>
    <row r="144" spans="1:65" s="14" customFormat="1">
      <c r="B144" s="220"/>
      <c r="C144" s="221"/>
      <c r="D144" s="203" t="s">
        <v>195</v>
      </c>
      <c r="E144" s="222" t="s">
        <v>1</v>
      </c>
      <c r="F144" s="223" t="s">
        <v>198</v>
      </c>
      <c r="G144" s="221"/>
      <c r="H144" s="224">
        <v>110</v>
      </c>
      <c r="I144" s="225"/>
      <c r="J144" s="225"/>
      <c r="K144" s="221"/>
      <c r="L144" s="221"/>
      <c r="M144" s="226"/>
      <c r="N144" s="227"/>
      <c r="O144" s="228"/>
      <c r="P144" s="228"/>
      <c r="Q144" s="228"/>
      <c r="R144" s="228"/>
      <c r="S144" s="228"/>
      <c r="T144" s="228"/>
      <c r="U144" s="228"/>
      <c r="V144" s="228"/>
      <c r="W144" s="228"/>
      <c r="X144" s="229"/>
      <c r="AT144" s="230" t="s">
        <v>195</v>
      </c>
      <c r="AU144" s="230" t="s">
        <v>84</v>
      </c>
      <c r="AV144" s="14" t="s">
        <v>168</v>
      </c>
      <c r="AW144" s="14" t="s">
        <v>5</v>
      </c>
      <c r="AX144" s="14" t="s">
        <v>82</v>
      </c>
      <c r="AY144" s="230" t="s">
        <v>160</v>
      </c>
    </row>
    <row r="145" spans="1:65" s="2" customFormat="1" ht="24">
      <c r="A145" s="34"/>
      <c r="B145" s="35"/>
      <c r="C145" s="189" t="s">
        <v>161</v>
      </c>
      <c r="D145" s="189" t="s">
        <v>163</v>
      </c>
      <c r="E145" s="190" t="s">
        <v>472</v>
      </c>
      <c r="F145" s="191" t="s">
        <v>473</v>
      </c>
      <c r="G145" s="192" t="s">
        <v>215</v>
      </c>
      <c r="H145" s="193">
        <v>570</v>
      </c>
      <c r="I145" s="194"/>
      <c r="J145" s="194"/>
      <c r="K145" s="195">
        <f>ROUND(P145*H145,2)</f>
        <v>0</v>
      </c>
      <c r="L145" s="191" t="s">
        <v>167</v>
      </c>
      <c r="M145" s="39"/>
      <c r="N145" s="196" t="s">
        <v>1</v>
      </c>
      <c r="O145" s="197" t="s">
        <v>37</v>
      </c>
      <c r="P145" s="198">
        <f>I145+J145</f>
        <v>0</v>
      </c>
      <c r="Q145" s="198">
        <f>ROUND(I145*H145,2)</f>
        <v>0</v>
      </c>
      <c r="R145" s="198">
        <f>ROUND(J145*H145,2)</f>
        <v>0</v>
      </c>
      <c r="S145" s="71"/>
      <c r="T145" s="199">
        <f>S145*H145</f>
        <v>0</v>
      </c>
      <c r="U145" s="199">
        <v>0</v>
      </c>
      <c r="V145" s="199">
        <f>U145*H145</f>
        <v>0</v>
      </c>
      <c r="W145" s="199">
        <v>0</v>
      </c>
      <c r="X145" s="200">
        <f>W145*H145</f>
        <v>0</v>
      </c>
      <c r="Y145" s="34"/>
      <c r="Z145" s="34"/>
      <c r="AA145" s="34"/>
      <c r="AB145" s="34"/>
      <c r="AC145" s="34"/>
      <c r="AD145" s="34"/>
      <c r="AE145" s="34"/>
      <c r="AR145" s="201" t="s">
        <v>168</v>
      </c>
      <c r="AT145" s="201" t="s">
        <v>163</v>
      </c>
      <c r="AU145" s="201" t="s">
        <v>84</v>
      </c>
      <c r="AY145" s="17" t="s">
        <v>160</v>
      </c>
      <c r="BE145" s="202">
        <f>IF(O145="základní",K145,0)</f>
        <v>0</v>
      </c>
      <c r="BF145" s="202">
        <f>IF(O145="snížená",K145,0)</f>
        <v>0</v>
      </c>
      <c r="BG145" s="202">
        <f>IF(O145="zákl. přenesená",K145,0)</f>
        <v>0</v>
      </c>
      <c r="BH145" s="202">
        <f>IF(O145="sníž. přenesená",K145,0)</f>
        <v>0</v>
      </c>
      <c r="BI145" s="202">
        <f>IF(O145="nulová",K145,0)</f>
        <v>0</v>
      </c>
      <c r="BJ145" s="17" t="s">
        <v>82</v>
      </c>
      <c r="BK145" s="202">
        <f>ROUND(P145*H145,2)</f>
        <v>0</v>
      </c>
      <c r="BL145" s="17" t="s">
        <v>168</v>
      </c>
      <c r="BM145" s="201" t="s">
        <v>474</v>
      </c>
    </row>
    <row r="146" spans="1:65" s="2" customFormat="1" ht="39">
      <c r="A146" s="34"/>
      <c r="B146" s="35"/>
      <c r="C146" s="36"/>
      <c r="D146" s="203" t="s">
        <v>170</v>
      </c>
      <c r="E146" s="36"/>
      <c r="F146" s="204" t="s">
        <v>475</v>
      </c>
      <c r="G146" s="36"/>
      <c r="H146" s="36"/>
      <c r="I146" s="205"/>
      <c r="J146" s="205"/>
      <c r="K146" s="36"/>
      <c r="L146" s="36"/>
      <c r="M146" s="39"/>
      <c r="N146" s="206"/>
      <c r="O146" s="207"/>
      <c r="P146" s="71"/>
      <c r="Q146" s="71"/>
      <c r="R146" s="71"/>
      <c r="S146" s="71"/>
      <c r="T146" s="71"/>
      <c r="U146" s="71"/>
      <c r="V146" s="71"/>
      <c r="W146" s="71"/>
      <c r="X146" s="72"/>
      <c r="Y146" s="34"/>
      <c r="Z146" s="34"/>
      <c r="AA146" s="34"/>
      <c r="AB146" s="34"/>
      <c r="AC146" s="34"/>
      <c r="AD146" s="34"/>
      <c r="AE146" s="34"/>
      <c r="AT146" s="17" t="s">
        <v>170</v>
      </c>
      <c r="AU146" s="17" t="s">
        <v>84</v>
      </c>
    </row>
    <row r="147" spans="1:65" s="15" customFormat="1">
      <c r="B147" s="231"/>
      <c r="C147" s="232"/>
      <c r="D147" s="203" t="s">
        <v>195</v>
      </c>
      <c r="E147" s="233" t="s">
        <v>1</v>
      </c>
      <c r="F147" s="234" t="s">
        <v>476</v>
      </c>
      <c r="G147" s="232"/>
      <c r="H147" s="233" t="s">
        <v>1</v>
      </c>
      <c r="I147" s="235"/>
      <c r="J147" s="235"/>
      <c r="K147" s="232"/>
      <c r="L147" s="232"/>
      <c r="M147" s="236"/>
      <c r="N147" s="237"/>
      <c r="O147" s="238"/>
      <c r="P147" s="238"/>
      <c r="Q147" s="238"/>
      <c r="R147" s="238"/>
      <c r="S147" s="238"/>
      <c r="T147" s="238"/>
      <c r="U147" s="238"/>
      <c r="V147" s="238"/>
      <c r="W147" s="238"/>
      <c r="X147" s="239"/>
      <c r="AT147" s="240" t="s">
        <v>195</v>
      </c>
      <c r="AU147" s="240" t="s">
        <v>84</v>
      </c>
      <c r="AV147" s="15" t="s">
        <v>82</v>
      </c>
      <c r="AW147" s="15" t="s">
        <v>5</v>
      </c>
      <c r="AX147" s="15" t="s">
        <v>74</v>
      </c>
      <c r="AY147" s="240" t="s">
        <v>160</v>
      </c>
    </row>
    <row r="148" spans="1:65" s="13" customFormat="1">
      <c r="B148" s="209"/>
      <c r="C148" s="210"/>
      <c r="D148" s="203" t="s">
        <v>195</v>
      </c>
      <c r="E148" s="211" t="s">
        <v>1</v>
      </c>
      <c r="F148" s="212" t="s">
        <v>477</v>
      </c>
      <c r="G148" s="210"/>
      <c r="H148" s="213">
        <v>160</v>
      </c>
      <c r="I148" s="214"/>
      <c r="J148" s="214"/>
      <c r="K148" s="210"/>
      <c r="L148" s="210"/>
      <c r="M148" s="215"/>
      <c r="N148" s="216"/>
      <c r="O148" s="217"/>
      <c r="P148" s="217"/>
      <c r="Q148" s="217"/>
      <c r="R148" s="217"/>
      <c r="S148" s="217"/>
      <c r="T148" s="217"/>
      <c r="U148" s="217"/>
      <c r="V148" s="217"/>
      <c r="W148" s="217"/>
      <c r="X148" s="218"/>
      <c r="AT148" s="219" t="s">
        <v>195</v>
      </c>
      <c r="AU148" s="219" t="s">
        <v>84</v>
      </c>
      <c r="AV148" s="13" t="s">
        <v>84</v>
      </c>
      <c r="AW148" s="13" t="s">
        <v>5</v>
      </c>
      <c r="AX148" s="13" t="s">
        <v>74</v>
      </c>
      <c r="AY148" s="219" t="s">
        <v>160</v>
      </c>
    </row>
    <row r="149" spans="1:65" s="15" customFormat="1">
      <c r="B149" s="231"/>
      <c r="C149" s="232"/>
      <c r="D149" s="203" t="s">
        <v>195</v>
      </c>
      <c r="E149" s="233" t="s">
        <v>1</v>
      </c>
      <c r="F149" s="234" t="s">
        <v>478</v>
      </c>
      <c r="G149" s="232"/>
      <c r="H149" s="233" t="s">
        <v>1</v>
      </c>
      <c r="I149" s="235"/>
      <c r="J149" s="235"/>
      <c r="K149" s="232"/>
      <c r="L149" s="232"/>
      <c r="M149" s="236"/>
      <c r="N149" s="237"/>
      <c r="O149" s="238"/>
      <c r="P149" s="238"/>
      <c r="Q149" s="238"/>
      <c r="R149" s="238"/>
      <c r="S149" s="238"/>
      <c r="T149" s="238"/>
      <c r="U149" s="238"/>
      <c r="V149" s="238"/>
      <c r="W149" s="238"/>
      <c r="X149" s="239"/>
      <c r="AT149" s="240" t="s">
        <v>195</v>
      </c>
      <c r="AU149" s="240" t="s">
        <v>84</v>
      </c>
      <c r="AV149" s="15" t="s">
        <v>82</v>
      </c>
      <c r="AW149" s="15" t="s">
        <v>5</v>
      </c>
      <c r="AX149" s="15" t="s">
        <v>74</v>
      </c>
      <c r="AY149" s="240" t="s">
        <v>160</v>
      </c>
    </row>
    <row r="150" spans="1:65" s="13" customFormat="1">
      <c r="B150" s="209"/>
      <c r="C150" s="210"/>
      <c r="D150" s="203" t="s">
        <v>195</v>
      </c>
      <c r="E150" s="211" t="s">
        <v>1</v>
      </c>
      <c r="F150" s="212" t="s">
        <v>479</v>
      </c>
      <c r="G150" s="210"/>
      <c r="H150" s="213">
        <v>210</v>
      </c>
      <c r="I150" s="214"/>
      <c r="J150" s="214"/>
      <c r="K150" s="210"/>
      <c r="L150" s="210"/>
      <c r="M150" s="215"/>
      <c r="N150" s="216"/>
      <c r="O150" s="217"/>
      <c r="P150" s="217"/>
      <c r="Q150" s="217"/>
      <c r="R150" s="217"/>
      <c r="S150" s="217"/>
      <c r="T150" s="217"/>
      <c r="U150" s="217"/>
      <c r="V150" s="217"/>
      <c r="W150" s="217"/>
      <c r="X150" s="218"/>
      <c r="AT150" s="219" t="s">
        <v>195</v>
      </c>
      <c r="AU150" s="219" t="s">
        <v>84</v>
      </c>
      <c r="AV150" s="13" t="s">
        <v>84</v>
      </c>
      <c r="AW150" s="13" t="s">
        <v>5</v>
      </c>
      <c r="AX150" s="13" t="s">
        <v>74</v>
      </c>
      <c r="AY150" s="219" t="s">
        <v>160</v>
      </c>
    </row>
    <row r="151" spans="1:65" s="15" customFormat="1">
      <c r="B151" s="231"/>
      <c r="C151" s="232"/>
      <c r="D151" s="203" t="s">
        <v>195</v>
      </c>
      <c r="E151" s="233" t="s">
        <v>1</v>
      </c>
      <c r="F151" s="234" t="s">
        <v>480</v>
      </c>
      <c r="G151" s="232"/>
      <c r="H151" s="233" t="s">
        <v>1</v>
      </c>
      <c r="I151" s="235"/>
      <c r="J151" s="235"/>
      <c r="K151" s="232"/>
      <c r="L151" s="232"/>
      <c r="M151" s="236"/>
      <c r="N151" s="237"/>
      <c r="O151" s="238"/>
      <c r="P151" s="238"/>
      <c r="Q151" s="238"/>
      <c r="R151" s="238"/>
      <c r="S151" s="238"/>
      <c r="T151" s="238"/>
      <c r="U151" s="238"/>
      <c r="V151" s="238"/>
      <c r="W151" s="238"/>
      <c r="X151" s="239"/>
      <c r="AT151" s="240" t="s">
        <v>195</v>
      </c>
      <c r="AU151" s="240" t="s">
        <v>84</v>
      </c>
      <c r="AV151" s="15" t="s">
        <v>82</v>
      </c>
      <c r="AW151" s="15" t="s">
        <v>5</v>
      </c>
      <c r="AX151" s="15" t="s">
        <v>74</v>
      </c>
      <c r="AY151" s="240" t="s">
        <v>160</v>
      </c>
    </row>
    <row r="152" spans="1:65" s="13" customFormat="1">
      <c r="B152" s="209"/>
      <c r="C152" s="210"/>
      <c r="D152" s="203" t="s">
        <v>195</v>
      </c>
      <c r="E152" s="211" t="s">
        <v>1</v>
      </c>
      <c r="F152" s="212" t="s">
        <v>481</v>
      </c>
      <c r="G152" s="210"/>
      <c r="H152" s="213">
        <v>200</v>
      </c>
      <c r="I152" s="214"/>
      <c r="J152" s="214"/>
      <c r="K152" s="210"/>
      <c r="L152" s="210"/>
      <c r="M152" s="215"/>
      <c r="N152" s="216"/>
      <c r="O152" s="217"/>
      <c r="P152" s="217"/>
      <c r="Q152" s="217"/>
      <c r="R152" s="217"/>
      <c r="S152" s="217"/>
      <c r="T152" s="217"/>
      <c r="U152" s="217"/>
      <c r="V152" s="217"/>
      <c r="W152" s="217"/>
      <c r="X152" s="218"/>
      <c r="AT152" s="219" t="s">
        <v>195</v>
      </c>
      <c r="AU152" s="219" t="s">
        <v>84</v>
      </c>
      <c r="AV152" s="13" t="s">
        <v>84</v>
      </c>
      <c r="AW152" s="13" t="s">
        <v>5</v>
      </c>
      <c r="AX152" s="13" t="s">
        <v>74</v>
      </c>
      <c r="AY152" s="219" t="s">
        <v>160</v>
      </c>
    </row>
    <row r="153" spans="1:65" s="14" customFormat="1">
      <c r="B153" s="220"/>
      <c r="C153" s="221"/>
      <c r="D153" s="203" t="s">
        <v>195</v>
      </c>
      <c r="E153" s="222" t="s">
        <v>1</v>
      </c>
      <c r="F153" s="223" t="s">
        <v>198</v>
      </c>
      <c r="G153" s="221"/>
      <c r="H153" s="224">
        <v>570</v>
      </c>
      <c r="I153" s="225"/>
      <c r="J153" s="225"/>
      <c r="K153" s="221"/>
      <c r="L153" s="221"/>
      <c r="M153" s="226"/>
      <c r="N153" s="227"/>
      <c r="O153" s="228"/>
      <c r="P153" s="228"/>
      <c r="Q153" s="228"/>
      <c r="R153" s="228"/>
      <c r="S153" s="228"/>
      <c r="T153" s="228"/>
      <c r="U153" s="228"/>
      <c r="V153" s="228"/>
      <c r="W153" s="228"/>
      <c r="X153" s="229"/>
      <c r="AT153" s="230" t="s">
        <v>195</v>
      </c>
      <c r="AU153" s="230" t="s">
        <v>84</v>
      </c>
      <c r="AV153" s="14" t="s">
        <v>168</v>
      </c>
      <c r="AW153" s="14" t="s">
        <v>5</v>
      </c>
      <c r="AX153" s="14" t="s">
        <v>82</v>
      </c>
      <c r="AY153" s="230" t="s">
        <v>160</v>
      </c>
    </row>
    <row r="154" spans="1:65" s="12" customFormat="1" ht="20.85" customHeight="1">
      <c r="B154" s="172"/>
      <c r="C154" s="173"/>
      <c r="D154" s="174" t="s">
        <v>73</v>
      </c>
      <c r="E154" s="187" t="s">
        <v>73</v>
      </c>
      <c r="F154" s="187" t="s">
        <v>482</v>
      </c>
      <c r="G154" s="173"/>
      <c r="H154" s="173"/>
      <c r="I154" s="176"/>
      <c r="J154" s="176"/>
      <c r="K154" s="188">
        <f>BK154</f>
        <v>0</v>
      </c>
      <c r="L154" s="173"/>
      <c r="M154" s="178"/>
      <c r="N154" s="179"/>
      <c r="O154" s="180"/>
      <c r="P154" s="180"/>
      <c r="Q154" s="181">
        <f>SUM(Q155:Q165)</f>
        <v>0</v>
      </c>
      <c r="R154" s="181">
        <f>SUM(R155:R165)</f>
        <v>0</v>
      </c>
      <c r="S154" s="180"/>
      <c r="T154" s="182">
        <f>SUM(T155:T165)</f>
        <v>0</v>
      </c>
      <c r="U154" s="180"/>
      <c r="V154" s="182">
        <f>SUM(V155:V165)</f>
        <v>0</v>
      </c>
      <c r="W154" s="180"/>
      <c r="X154" s="183">
        <f>SUM(X155:X165)</f>
        <v>0</v>
      </c>
      <c r="AR154" s="184" t="s">
        <v>82</v>
      </c>
      <c r="AT154" s="185" t="s">
        <v>73</v>
      </c>
      <c r="AU154" s="185" t="s">
        <v>84</v>
      </c>
      <c r="AY154" s="184" t="s">
        <v>160</v>
      </c>
      <c r="BK154" s="186">
        <f>SUM(BK155:BK165)</f>
        <v>0</v>
      </c>
    </row>
    <row r="155" spans="1:65" s="2" customFormat="1" ht="24">
      <c r="A155" s="34"/>
      <c r="B155" s="35"/>
      <c r="C155" s="189" t="s">
        <v>212</v>
      </c>
      <c r="D155" s="189" t="s">
        <v>163</v>
      </c>
      <c r="E155" s="190" t="s">
        <v>483</v>
      </c>
      <c r="F155" s="191" t="s">
        <v>484</v>
      </c>
      <c r="G155" s="192" t="s">
        <v>215</v>
      </c>
      <c r="H155" s="193">
        <v>9</v>
      </c>
      <c r="I155" s="194"/>
      <c r="J155" s="194"/>
      <c r="K155" s="195">
        <f>ROUND(P155*H155,2)</f>
        <v>0</v>
      </c>
      <c r="L155" s="191" t="s">
        <v>167</v>
      </c>
      <c r="M155" s="39"/>
      <c r="N155" s="196" t="s">
        <v>1</v>
      </c>
      <c r="O155" s="197" t="s">
        <v>37</v>
      </c>
      <c r="P155" s="198">
        <f>I155+J155</f>
        <v>0</v>
      </c>
      <c r="Q155" s="198">
        <f>ROUND(I155*H155,2)</f>
        <v>0</v>
      </c>
      <c r="R155" s="198">
        <f>ROUND(J155*H155,2)</f>
        <v>0</v>
      </c>
      <c r="S155" s="71"/>
      <c r="T155" s="199">
        <f>S155*H155</f>
        <v>0</v>
      </c>
      <c r="U155" s="199">
        <v>0</v>
      </c>
      <c r="V155" s="199">
        <f>U155*H155</f>
        <v>0</v>
      </c>
      <c r="W155" s="199">
        <v>0</v>
      </c>
      <c r="X155" s="200">
        <f>W155*H155</f>
        <v>0</v>
      </c>
      <c r="Y155" s="34"/>
      <c r="Z155" s="34"/>
      <c r="AA155" s="34"/>
      <c r="AB155" s="34"/>
      <c r="AC155" s="34"/>
      <c r="AD155" s="34"/>
      <c r="AE155" s="34"/>
      <c r="AR155" s="201" t="s">
        <v>168</v>
      </c>
      <c r="AT155" s="201" t="s">
        <v>163</v>
      </c>
      <c r="AU155" s="201" t="s">
        <v>182</v>
      </c>
      <c r="AY155" s="17" t="s">
        <v>160</v>
      </c>
      <c r="BE155" s="202">
        <f>IF(O155="základní",K155,0)</f>
        <v>0</v>
      </c>
      <c r="BF155" s="202">
        <f>IF(O155="snížená",K155,0)</f>
        <v>0</v>
      </c>
      <c r="BG155" s="202">
        <f>IF(O155="zákl. přenesená",K155,0)</f>
        <v>0</v>
      </c>
      <c r="BH155" s="202">
        <f>IF(O155="sníž. přenesená",K155,0)</f>
        <v>0</v>
      </c>
      <c r="BI155" s="202">
        <f>IF(O155="nulová",K155,0)</f>
        <v>0</v>
      </c>
      <c r="BJ155" s="17" t="s">
        <v>82</v>
      </c>
      <c r="BK155" s="202">
        <f>ROUND(P155*H155,2)</f>
        <v>0</v>
      </c>
      <c r="BL155" s="17" t="s">
        <v>168</v>
      </c>
      <c r="BM155" s="201" t="s">
        <v>485</v>
      </c>
    </row>
    <row r="156" spans="1:65" s="2" customFormat="1" ht="29.25">
      <c r="A156" s="34"/>
      <c r="B156" s="35"/>
      <c r="C156" s="36"/>
      <c r="D156" s="203" t="s">
        <v>170</v>
      </c>
      <c r="E156" s="36"/>
      <c r="F156" s="204" t="s">
        <v>486</v>
      </c>
      <c r="G156" s="36"/>
      <c r="H156" s="36"/>
      <c r="I156" s="205"/>
      <c r="J156" s="205"/>
      <c r="K156" s="36"/>
      <c r="L156" s="36"/>
      <c r="M156" s="39"/>
      <c r="N156" s="206"/>
      <c r="O156" s="207"/>
      <c r="P156" s="71"/>
      <c r="Q156" s="71"/>
      <c r="R156" s="71"/>
      <c r="S156" s="71"/>
      <c r="T156" s="71"/>
      <c r="U156" s="71"/>
      <c r="V156" s="71"/>
      <c r="W156" s="71"/>
      <c r="X156" s="72"/>
      <c r="Y156" s="34"/>
      <c r="Z156" s="34"/>
      <c r="AA156" s="34"/>
      <c r="AB156" s="34"/>
      <c r="AC156" s="34"/>
      <c r="AD156" s="34"/>
      <c r="AE156" s="34"/>
      <c r="AT156" s="17" t="s">
        <v>170</v>
      </c>
      <c r="AU156" s="17" t="s">
        <v>182</v>
      </c>
    </row>
    <row r="157" spans="1:65" s="13" customFormat="1">
      <c r="B157" s="209"/>
      <c r="C157" s="210"/>
      <c r="D157" s="203" t="s">
        <v>195</v>
      </c>
      <c r="E157" s="211" t="s">
        <v>1</v>
      </c>
      <c r="F157" s="212" t="s">
        <v>487</v>
      </c>
      <c r="G157" s="210"/>
      <c r="H157" s="213">
        <v>9</v>
      </c>
      <c r="I157" s="214"/>
      <c r="J157" s="214"/>
      <c r="K157" s="210"/>
      <c r="L157" s="210"/>
      <c r="M157" s="215"/>
      <c r="N157" s="216"/>
      <c r="O157" s="217"/>
      <c r="P157" s="217"/>
      <c r="Q157" s="217"/>
      <c r="R157" s="217"/>
      <c r="S157" s="217"/>
      <c r="T157" s="217"/>
      <c r="U157" s="217"/>
      <c r="V157" s="217"/>
      <c r="W157" s="217"/>
      <c r="X157" s="218"/>
      <c r="AT157" s="219" t="s">
        <v>195</v>
      </c>
      <c r="AU157" s="219" t="s">
        <v>182</v>
      </c>
      <c r="AV157" s="13" t="s">
        <v>84</v>
      </c>
      <c r="AW157" s="13" t="s">
        <v>5</v>
      </c>
      <c r="AX157" s="13" t="s">
        <v>82</v>
      </c>
      <c r="AY157" s="219" t="s">
        <v>160</v>
      </c>
    </row>
    <row r="158" spans="1:65" s="2" customFormat="1" ht="24">
      <c r="A158" s="34"/>
      <c r="B158" s="35"/>
      <c r="C158" s="189" t="s">
        <v>222</v>
      </c>
      <c r="D158" s="189" t="s">
        <v>163</v>
      </c>
      <c r="E158" s="190" t="s">
        <v>488</v>
      </c>
      <c r="F158" s="191" t="s">
        <v>489</v>
      </c>
      <c r="G158" s="192" t="s">
        <v>263</v>
      </c>
      <c r="H158" s="193">
        <v>10</v>
      </c>
      <c r="I158" s="194"/>
      <c r="J158" s="194"/>
      <c r="K158" s="195">
        <f>ROUND(P158*H158,2)</f>
        <v>0</v>
      </c>
      <c r="L158" s="191" t="s">
        <v>167</v>
      </c>
      <c r="M158" s="39"/>
      <c r="N158" s="196" t="s">
        <v>1</v>
      </c>
      <c r="O158" s="197" t="s">
        <v>37</v>
      </c>
      <c r="P158" s="198">
        <f>I158+J158</f>
        <v>0</v>
      </c>
      <c r="Q158" s="198">
        <f>ROUND(I158*H158,2)</f>
        <v>0</v>
      </c>
      <c r="R158" s="198">
        <f>ROUND(J158*H158,2)</f>
        <v>0</v>
      </c>
      <c r="S158" s="71"/>
      <c r="T158" s="199">
        <f>S158*H158</f>
        <v>0</v>
      </c>
      <c r="U158" s="199">
        <v>0</v>
      </c>
      <c r="V158" s="199">
        <f>U158*H158</f>
        <v>0</v>
      </c>
      <c r="W158" s="199">
        <v>0</v>
      </c>
      <c r="X158" s="200">
        <f>W158*H158</f>
        <v>0</v>
      </c>
      <c r="Y158" s="34"/>
      <c r="Z158" s="34"/>
      <c r="AA158" s="34"/>
      <c r="AB158" s="34"/>
      <c r="AC158" s="34"/>
      <c r="AD158" s="34"/>
      <c r="AE158" s="34"/>
      <c r="AR158" s="201" t="s">
        <v>168</v>
      </c>
      <c r="AT158" s="201" t="s">
        <v>163</v>
      </c>
      <c r="AU158" s="201" t="s">
        <v>182</v>
      </c>
      <c r="AY158" s="17" t="s">
        <v>160</v>
      </c>
      <c r="BE158" s="202">
        <f>IF(O158="základní",K158,0)</f>
        <v>0</v>
      </c>
      <c r="BF158" s="202">
        <f>IF(O158="snížená",K158,0)</f>
        <v>0</v>
      </c>
      <c r="BG158" s="202">
        <f>IF(O158="zákl. přenesená",K158,0)</f>
        <v>0</v>
      </c>
      <c r="BH158" s="202">
        <f>IF(O158="sníž. přenesená",K158,0)</f>
        <v>0</v>
      </c>
      <c r="BI158" s="202">
        <f>IF(O158="nulová",K158,0)</f>
        <v>0</v>
      </c>
      <c r="BJ158" s="17" t="s">
        <v>82</v>
      </c>
      <c r="BK158" s="202">
        <f>ROUND(P158*H158,2)</f>
        <v>0</v>
      </c>
      <c r="BL158" s="17" t="s">
        <v>168</v>
      </c>
      <c r="BM158" s="201" t="s">
        <v>490</v>
      </c>
    </row>
    <row r="159" spans="1:65" s="2" customFormat="1" ht="48.75">
      <c r="A159" s="34"/>
      <c r="B159" s="35"/>
      <c r="C159" s="36"/>
      <c r="D159" s="203" t="s">
        <v>170</v>
      </c>
      <c r="E159" s="36"/>
      <c r="F159" s="204" t="s">
        <v>491</v>
      </c>
      <c r="G159" s="36"/>
      <c r="H159" s="36"/>
      <c r="I159" s="205"/>
      <c r="J159" s="205"/>
      <c r="K159" s="36"/>
      <c r="L159" s="36"/>
      <c r="M159" s="39"/>
      <c r="N159" s="206"/>
      <c r="O159" s="207"/>
      <c r="P159" s="71"/>
      <c r="Q159" s="71"/>
      <c r="R159" s="71"/>
      <c r="S159" s="71"/>
      <c r="T159" s="71"/>
      <c r="U159" s="71"/>
      <c r="V159" s="71"/>
      <c r="W159" s="71"/>
      <c r="X159" s="72"/>
      <c r="Y159" s="34"/>
      <c r="Z159" s="34"/>
      <c r="AA159" s="34"/>
      <c r="AB159" s="34"/>
      <c r="AC159" s="34"/>
      <c r="AD159" s="34"/>
      <c r="AE159" s="34"/>
      <c r="AT159" s="17" t="s">
        <v>170</v>
      </c>
      <c r="AU159" s="17" t="s">
        <v>182</v>
      </c>
    </row>
    <row r="160" spans="1:65" s="2" customFormat="1" ht="24">
      <c r="A160" s="34"/>
      <c r="B160" s="35"/>
      <c r="C160" s="189" t="s">
        <v>230</v>
      </c>
      <c r="D160" s="189" t="s">
        <v>163</v>
      </c>
      <c r="E160" s="190" t="s">
        <v>492</v>
      </c>
      <c r="F160" s="191" t="s">
        <v>493</v>
      </c>
      <c r="G160" s="192" t="s">
        <v>215</v>
      </c>
      <c r="H160" s="193">
        <v>343</v>
      </c>
      <c r="I160" s="194"/>
      <c r="J160" s="194"/>
      <c r="K160" s="195">
        <f>ROUND(P160*H160,2)</f>
        <v>0</v>
      </c>
      <c r="L160" s="191" t="s">
        <v>494</v>
      </c>
      <c r="M160" s="39"/>
      <c r="N160" s="196" t="s">
        <v>1</v>
      </c>
      <c r="O160" s="197" t="s">
        <v>37</v>
      </c>
      <c r="P160" s="198">
        <f>I160+J160</f>
        <v>0</v>
      </c>
      <c r="Q160" s="198">
        <f>ROUND(I160*H160,2)</f>
        <v>0</v>
      </c>
      <c r="R160" s="198">
        <f>ROUND(J160*H160,2)</f>
        <v>0</v>
      </c>
      <c r="S160" s="71"/>
      <c r="T160" s="199">
        <f>S160*H160</f>
        <v>0</v>
      </c>
      <c r="U160" s="199">
        <v>0</v>
      </c>
      <c r="V160" s="199">
        <f>U160*H160</f>
        <v>0</v>
      </c>
      <c r="W160" s="199">
        <v>0</v>
      </c>
      <c r="X160" s="200">
        <f>W160*H160</f>
        <v>0</v>
      </c>
      <c r="Y160" s="34"/>
      <c r="Z160" s="34"/>
      <c r="AA160" s="34"/>
      <c r="AB160" s="34"/>
      <c r="AC160" s="34"/>
      <c r="AD160" s="34"/>
      <c r="AE160" s="34"/>
      <c r="AR160" s="201" t="s">
        <v>168</v>
      </c>
      <c r="AT160" s="201" t="s">
        <v>163</v>
      </c>
      <c r="AU160" s="201" t="s">
        <v>182</v>
      </c>
      <c r="AY160" s="17" t="s">
        <v>160</v>
      </c>
      <c r="BE160" s="202">
        <f>IF(O160="základní",K160,0)</f>
        <v>0</v>
      </c>
      <c r="BF160" s="202">
        <f>IF(O160="snížená",K160,0)</f>
        <v>0</v>
      </c>
      <c r="BG160" s="202">
        <f>IF(O160="zákl. přenesená",K160,0)</f>
        <v>0</v>
      </c>
      <c r="BH160" s="202">
        <f>IF(O160="sníž. přenesená",K160,0)</f>
        <v>0</v>
      </c>
      <c r="BI160" s="202">
        <f>IF(O160="nulová",K160,0)</f>
        <v>0</v>
      </c>
      <c r="BJ160" s="17" t="s">
        <v>82</v>
      </c>
      <c r="BK160" s="202">
        <f>ROUND(P160*H160,2)</f>
        <v>0</v>
      </c>
      <c r="BL160" s="17" t="s">
        <v>168</v>
      </c>
      <c r="BM160" s="201" t="s">
        <v>495</v>
      </c>
    </row>
    <row r="161" spans="1:65" s="2" customFormat="1" ht="29.25">
      <c r="A161" s="34"/>
      <c r="B161" s="35"/>
      <c r="C161" s="36"/>
      <c r="D161" s="203" t="s">
        <v>170</v>
      </c>
      <c r="E161" s="36"/>
      <c r="F161" s="204" t="s">
        <v>496</v>
      </c>
      <c r="G161" s="36"/>
      <c r="H161" s="36"/>
      <c r="I161" s="205"/>
      <c r="J161" s="205"/>
      <c r="K161" s="36"/>
      <c r="L161" s="36"/>
      <c r="M161" s="39"/>
      <c r="N161" s="206"/>
      <c r="O161" s="207"/>
      <c r="P161" s="71"/>
      <c r="Q161" s="71"/>
      <c r="R161" s="71"/>
      <c r="S161" s="71"/>
      <c r="T161" s="71"/>
      <c r="U161" s="71"/>
      <c r="V161" s="71"/>
      <c r="W161" s="71"/>
      <c r="X161" s="72"/>
      <c r="Y161" s="34"/>
      <c r="Z161" s="34"/>
      <c r="AA161" s="34"/>
      <c r="AB161" s="34"/>
      <c r="AC161" s="34"/>
      <c r="AD161" s="34"/>
      <c r="AE161" s="34"/>
      <c r="AT161" s="17" t="s">
        <v>170</v>
      </c>
      <c r="AU161" s="17" t="s">
        <v>182</v>
      </c>
    </row>
    <row r="162" spans="1:65" s="2" customFormat="1" ht="24">
      <c r="A162" s="34"/>
      <c r="B162" s="35"/>
      <c r="C162" s="189" t="s">
        <v>236</v>
      </c>
      <c r="D162" s="189" t="s">
        <v>163</v>
      </c>
      <c r="E162" s="190" t="s">
        <v>497</v>
      </c>
      <c r="F162" s="191" t="s">
        <v>498</v>
      </c>
      <c r="G162" s="192" t="s">
        <v>263</v>
      </c>
      <c r="H162" s="193">
        <v>175</v>
      </c>
      <c r="I162" s="194"/>
      <c r="J162" s="194"/>
      <c r="K162" s="195">
        <f>ROUND(P162*H162,2)</f>
        <v>0</v>
      </c>
      <c r="L162" s="191" t="s">
        <v>494</v>
      </c>
      <c r="M162" s="39"/>
      <c r="N162" s="196" t="s">
        <v>1</v>
      </c>
      <c r="O162" s="197" t="s">
        <v>37</v>
      </c>
      <c r="P162" s="198">
        <f>I162+J162</f>
        <v>0</v>
      </c>
      <c r="Q162" s="198">
        <f>ROUND(I162*H162,2)</f>
        <v>0</v>
      </c>
      <c r="R162" s="198">
        <f>ROUND(J162*H162,2)</f>
        <v>0</v>
      </c>
      <c r="S162" s="71"/>
      <c r="T162" s="199">
        <f>S162*H162</f>
        <v>0</v>
      </c>
      <c r="U162" s="199">
        <v>0</v>
      </c>
      <c r="V162" s="199">
        <f>U162*H162</f>
        <v>0</v>
      </c>
      <c r="W162" s="199">
        <v>0</v>
      </c>
      <c r="X162" s="200">
        <f>W162*H162</f>
        <v>0</v>
      </c>
      <c r="Y162" s="34"/>
      <c r="Z162" s="34"/>
      <c r="AA162" s="34"/>
      <c r="AB162" s="34"/>
      <c r="AC162" s="34"/>
      <c r="AD162" s="34"/>
      <c r="AE162" s="34"/>
      <c r="AR162" s="201" t="s">
        <v>168</v>
      </c>
      <c r="AT162" s="201" t="s">
        <v>163</v>
      </c>
      <c r="AU162" s="201" t="s">
        <v>182</v>
      </c>
      <c r="AY162" s="17" t="s">
        <v>160</v>
      </c>
      <c r="BE162" s="202">
        <f>IF(O162="základní",K162,0)</f>
        <v>0</v>
      </c>
      <c r="BF162" s="202">
        <f>IF(O162="snížená",K162,0)</f>
        <v>0</v>
      </c>
      <c r="BG162" s="202">
        <f>IF(O162="zákl. přenesená",K162,0)</f>
        <v>0</v>
      </c>
      <c r="BH162" s="202">
        <f>IF(O162="sníž. přenesená",K162,0)</f>
        <v>0</v>
      </c>
      <c r="BI162" s="202">
        <f>IF(O162="nulová",K162,0)</f>
        <v>0</v>
      </c>
      <c r="BJ162" s="17" t="s">
        <v>82</v>
      </c>
      <c r="BK162" s="202">
        <f>ROUND(P162*H162,2)</f>
        <v>0</v>
      </c>
      <c r="BL162" s="17" t="s">
        <v>168</v>
      </c>
      <c r="BM162" s="201" t="s">
        <v>499</v>
      </c>
    </row>
    <row r="163" spans="1:65" s="2" customFormat="1" ht="39">
      <c r="A163" s="34"/>
      <c r="B163" s="35"/>
      <c r="C163" s="36"/>
      <c r="D163" s="203" t="s">
        <v>170</v>
      </c>
      <c r="E163" s="36"/>
      <c r="F163" s="204" t="s">
        <v>500</v>
      </c>
      <c r="G163" s="36"/>
      <c r="H163" s="36"/>
      <c r="I163" s="205"/>
      <c r="J163" s="205"/>
      <c r="K163" s="36"/>
      <c r="L163" s="36"/>
      <c r="M163" s="39"/>
      <c r="N163" s="206"/>
      <c r="O163" s="207"/>
      <c r="P163" s="71"/>
      <c r="Q163" s="71"/>
      <c r="R163" s="71"/>
      <c r="S163" s="71"/>
      <c r="T163" s="71"/>
      <c r="U163" s="71"/>
      <c r="V163" s="71"/>
      <c r="W163" s="71"/>
      <c r="X163" s="72"/>
      <c r="Y163" s="34"/>
      <c r="Z163" s="34"/>
      <c r="AA163" s="34"/>
      <c r="AB163" s="34"/>
      <c r="AC163" s="34"/>
      <c r="AD163" s="34"/>
      <c r="AE163" s="34"/>
      <c r="AT163" s="17" t="s">
        <v>170</v>
      </c>
      <c r="AU163" s="17" t="s">
        <v>182</v>
      </c>
    </row>
    <row r="164" spans="1:65" s="2" customFormat="1" ht="24">
      <c r="A164" s="34"/>
      <c r="B164" s="35"/>
      <c r="C164" s="189" t="s">
        <v>243</v>
      </c>
      <c r="D164" s="189" t="s">
        <v>163</v>
      </c>
      <c r="E164" s="190" t="s">
        <v>501</v>
      </c>
      <c r="F164" s="191" t="s">
        <v>502</v>
      </c>
      <c r="G164" s="192" t="s">
        <v>263</v>
      </c>
      <c r="H164" s="193">
        <v>20</v>
      </c>
      <c r="I164" s="194"/>
      <c r="J164" s="194"/>
      <c r="K164" s="195">
        <f>ROUND(P164*H164,2)</f>
        <v>0</v>
      </c>
      <c r="L164" s="191" t="s">
        <v>494</v>
      </c>
      <c r="M164" s="39"/>
      <c r="N164" s="196" t="s">
        <v>1</v>
      </c>
      <c r="O164" s="197" t="s">
        <v>37</v>
      </c>
      <c r="P164" s="198">
        <f>I164+J164</f>
        <v>0</v>
      </c>
      <c r="Q164" s="198">
        <f>ROUND(I164*H164,2)</f>
        <v>0</v>
      </c>
      <c r="R164" s="198">
        <f>ROUND(J164*H164,2)</f>
        <v>0</v>
      </c>
      <c r="S164" s="71"/>
      <c r="T164" s="199">
        <f>S164*H164</f>
        <v>0</v>
      </c>
      <c r="U164" s="199">
        <v>0</v>
      </c>
      <c r="V164" s="199">
        <f>U164*H164</f>
        <v>0</v>
      </c>
      <c r="W164" s="199">
        <v>0</v>
      </c>
      <c r="X164" s="200">
        <f>W164*H164</f>
        <v>0</v>
      </c>
      <c r="Y164" s="34"/>
      <c r="Z164" s="34"/>
      <c r="AA164" s="34"/>
      <c r="AB164" s="34"/>
      <c r="AC164" s="34"/>
      <c r="AD164" s="34"/>
      <c r="AE164" s="34"/>
      <c r="AR164" s="201" t="s">
        <v>168</v>
      </c>
      <c r="AT164" s="201" t="s">
        <v>163</v>
      </c>
      <c r="AU164" s="201" t="s">
        <v>182</v>
      </c>
      <c r="AY164" s="17" t="s">
        <v>160</v>
      </c>
      <c r="BE164" s="202">
        <f>IF(O164="základní",K164,0)</f>
        <v>0</v>
      </c>
      <c r="BF164" s="202">
        <f>IF(O164="snížená",K164,0)</f>
        <v>0</v>
      </c>
      <c r="BG164" s="202">
        <f>IF(O164="zákl. přenesená",K164,0)</f>
        <v>0</v>
      </c>
      <c r="BH164" s="202">
        <f>IF(O164="sníž. přenesená",K164,0)</f>
        <v>0</v>
      </c>
      <c r="BI164" s="202">
        <f>IF(O164="nulová",K164,0)</f>
        <v>0</v>
      </c>
      <c r="BJ164" s="17" t="s">
        <v>82</v>
      </c>
      <c r="BK164" s="202">
        <f>ROUND(P164*H164,2)</f>
        <v>0</v>
      </c>
      <c r="BL164" s="17" t="s">
        <v>168</v>
      </c>
      <c r="BM164" s="201" t="s">
        <v>503</v>
      </c>
    </row>
    <row r="165" spans="1:65" s="2" customFormat="1" ht="29.25">
      <c r="A165" s="34"/>
      <c r="B165" s="35"/>
      <c r="C165" s="36"/>
      <c r="D165" s="203" t="s">
        <v>170</v>
      </c>
      <c r="E165" s="36"/>
      <c r="F165" s="204" t="s">
        <v>504</v>
      </c>
      <c r="G165" s="36"/>
      <c r="H165" s="36"/>
      <c r="I165" s="205"/>
      <c r="J165" s="205"/>
      <c r="K165" s="36"/>
      <c r="L165" s="36"/>
      <c r="M165" s="39"/>
      <c r="N165" s="206"/>
      <c r="O165" s="207"/>
      <c r="P165" s="71"/>
      <c r="Q165" s="71"/>
      <c r="R165" s="71"/>
      <c r="S165" s="71"/>
      <c r="T165" s="71"/>
      <c r="U165" s="71"/>
      <c r="V165" s="71"/>
      <c r="W165" s="71"/>
      <c r="X165" s="72"/>
      <c r="Y165" s="34"/>
      <c r="Z165" s="34"/>
      <c r="AA165" s="34"/>
      <c r="AB165" s="34"/>
      <c r="AC165" s="34"/>
      <c r="AD165" s="34"/>
      <c r="AE165" s="34"/>
      <c r="AT165" s="17" t="s">
        <v>170</v>
      </c>
      <c r="AU165" s="17" t="s">
        <v>182</v>
      </c>
    </row>
    <row r="166" spans="1:65" s="12" customFormat="1" ht="20.85" customHeight="1">
      <c r="B166" s="172"/>
      <c r="C166" s="173"/>
      <c r="D166" s="174" t="s">
        <v>73</v>
      </c>
      <c r="E166" s="187" t="s">
        <v>505</v>
      </c>
      <c r="F166" s="187" t="s">
        <v>506</v>
      </c>
      <c r="G166" s="173"/>
      <c r="H166" s="173"/>
      <c r="I166" s="176"/>
      <c r="J166" s="176"/>
      <c r="K166" s="188">
        <f>BK166</f>
        <v>0</v>
      </c>
      <c r="L166" s="173"/>
      <c r="M166" s="178"/>
      <c r="N166" s="179"/>
      <c r="O166" s="180"/>
      <c r="P166" s="180"/>
      <c r="Q166" s="181">
        <f>SUM(Q167:Q200)</f>
        <v>0</v>
      </c>
      <c r="R166" s="181">
        <f>SUM(R167:R200)</f>
        <v>0</v>
      </c>
      <c r="S166" s="180"/>
      <c r="T166" s="182">
        <f>SUM(T167:T200)</f>
        <v>0</v>
      </c>
      <c r="U166" s="180"/>
      <c r="V166" s="182">
        <f>SUM(V167:V200)</f>
        <v>0</v>
      </c>
      <c r="W166" s="180"/>
      <c r="X166" s="183">
        <f>SUM(X167:X200)</f>
        <v>0</v>
      </c>
      <c r="AR166" s="184" t="s">
        <v>82</v>
      </c>
      <c r="AT166" s="185" t="s">
        <v>73</v>
      </c>
      <c r="AU166" s="185" t="s">
        <v>84</v>
      </c>
      <c r="AY166" s="184" t="s">
        <v>160</v>
      </c>
      <c r="BK166" s="186">
        <f>SUM(BK167:BK200)</f>
        <v>0</v>
      </c>
    </row>
    <row r="167" spans="1:65" s="2" customFormat="1" ht="24">
      <c r="A167" s="34"/>
      <c r="B167" s="35"/>
      <c r="C167" s="189" t="s">
        <v>249</v>
      </c>
      <c r="D167" s="189" t="s">
        <v>163</v>
      </c>
      <c r="E167" s="190" t="s">
        <v>507</v>
      </c>
      <c r="F167" s="191" t="s">
        <v>508</v>
      </c>
      <c r="G167" s="192" t="s">
        <v>263</v>
      </c>
      <c r="H167" s="193">
        <v>160</v>
      </c>
      <c r="I167" s="194"/>
      <c r="J167" s="194"/>
      <c r="K167" s="195">
        <f>ROUND(P167*H167,2)</f>
        <v>0</v>
      </c>
      <c r="L167" s="191" t="s">
        <v>167</v>
      </c>
      <c r="M167" s="39"/>
      <c r="N167" s="196" t="s">
        <v>1</v>
      </c>
      <c r="O167" s="197" t="s">
        <v>37</v>
      </c>
      <c r="P167" s="198">
        <f>I167+J167</f>
        <v>0</v>
      </c>
      <c r="Q167" s="198">
        <f>ROUND(I167*H167,2)</f>
        <v>0</v>
      </c>
      <c r="R167" s="198">
        <f>ROUND(J167*H167,2)</f>
        <v>0</v>
      </c>
      <c r="S167" s="71"/>
      <c r="T167" s="199">
        <f>S167*H167</f>
        <v>0</v>
      </c>
      <c r="U167" s="199">
        <v>0</v>
      </c>
      <c r="V167" s="199">
        <f>U167*H167</f>
        <v>0</v>
      </c>
      <c r="W167" s="199">
        <v>0</v>
      </c>
      <c r="X167" s="200">
        <f>W167*H167</f>
        <v>0</v>
      </c>
      <c r="Y167" s="34"/>
      <c r="Z167" s="34"/>
      <c r="AA167" s="34"/>
      <c r="AB167" s="34"/>
      <c r="AC167" s="34"/>
      <c r="AD167" s="34"/>
      <c r="AE167" s="34"/>
      <c r="AR167" s="201" t="s">
        <v>168</v>
      </c>
      <c r="AT167" s="201" t="s">
        <v>163</v>
      </c>
      <c r="AU167" s="201" t="s">
        <v>182</v>
      </c>
      <c r="AY167" s="17" t="s">
        <v>160</v>
      </c>
      <c r="BE167" s="202">
        <f>IF(O167="základní",K167,0)</f>
        <v>0</v>
      </c>
      <c r="BF167" s="202">
        <f>IF(O167="snížená",K167,0)</f>
        <v>0</v>
      </c>
      <c r="BG167" s="202">
        <f>IF(O167="zákl. přenesená",K167,0)</f>
        <v>0</v>
      </c>
      <c r="BH167" s="202">
        <f>IF(O167="sníž. přenesená",K167,0)</f>
        <v>0</v>
      </c>
      <c r="BI167" s="202">
        <f>IF(O167="nulová",K167,0)</f>
        <v>0</v>
      </c>
      <c r="BJ167" s="17" t="s">
        <v>82</v>
      </c>
      <c r="BK167" s="202">
        <f>ROUND(P167*H167,2)</f>
        <v>0</v>
      </c>
      <c r="BL167" s="17" t="s">
        <v>168</v>
      </c>
      <c r="BM167" s="201" t="s">
        <v>509</v>
      </c>
    </row>
    <row r="168" spans="1:65" s="2" customFormat="1" ht="29.25">
      <c r="A168" s="34"/>
      <c r="B168" s="35"/>
      <c r="C168" s="36"/>
      <c r="D168" s="203" t="s">
        <v>170</v>
      </c>
      <c r="E168" s="36"/>
      <c r="F168" s="204" t="s">
        <v>510</v>
      </c>
      <c r="G168" s="36"/>
      <c r="H168" s="36"/>
      <c r="I168" s="205"/>
      <c r="J168" s="205"/>
      <c r="K168" s="36"/>
      <c r="L168" s="36"/>
      <c r="M168" s="39"/>
      <c r="N168" s="206"/>
      <c r="O168" s="207"/>
      <c r="P168" s="71"/>
      <c r="Q168" s="71"/>
      <c r="R168" s="71"/>
      <c r="S168" s="71"/>
      <c r="T168" s="71"/>
      <c r="U168" s="71"/>
      <c r="V168" s="71"/>
      <c r="W168" s="71"/>
      <c r="X168" s="72"/>
      <c r="Y168" s="34"/>
      <c r="Z168" s="34"/>
      <c r="AA168" s="34"/>
      <c r="AB168" s="34"/>
      <c r="AC168" s="34"/>
      <c r="AD168" s="34"/>
      <c r="AE168" s="34"/>
      <c r="AT168" s="17" t="s">
        <v>170</v>
      </c>
      <c r="AU168" s="17" t="s">
        <v>182</v>
      </c>
    </row>
    <row r="169" spans="1:65" s="13" customFormat="1">
      <c r="B169" s="209"/>
      <c r="C169" s="210"/>
      <c r="D169" s="203" t="s">
        <v>195</v>
      </c>
      <c r="E169" s="211" t="s">
        <v>1</v>
      </c>
      <c r="F169" s="212" t="s">
        <v>511</v>
      </c>
      <c r="G169" s="210"/>
      <c r="H169" s="213">
        <v>160</v>
      </c>
      <c r="I169" s="214"/>
      <c r="J169" s="214"/>
      <c r="K169" s="210"/>
      <c r="L169" s="210"/>
      <c r="M169" s="215"/>
      <c r="N169" s="216"/>
      <c r="O169" s="217"/>
      <c r="P169" s="217"/>
      <c r="Q169" s="217"/>
      <c r="R169" s="217"/>
      <c r="S169" s="217"/>
      <c r="T169" s="217"/>
      <c r="U169" s="217"/>
      <c r="V169" s="217"/>
      <c r="W169" s="217"/>
      <c r="X169" s="218"/>
      <c r="AT169" s="219" t="s">
        <v>195</v>
      </c>
      <c r="AU169" s="219" t="s">
        <v>182</v>
      </c>
      <c r="AV169" s="13" t="s">
        <v>84</v>
      </c>
      <c r="AW169" s="13" t="s">
        <v>5</v>
      </c>
      <c r="AX169" s="13" t="s">
        <v>74</v>
      </c>
      <c r="AY169" s="219" t="s">
        <v>160</v>
      </c>
    </row>
    <row r="170" spans="1:65" s="14" customFormat="1">
      <c r="B170" s="220"/>
      <c r="C170" s="221"/>
      <c r="D170" s="203" t="s">
        <v>195</v>
      </c>
      <c r="E170" s="222" t="s">
        <v>1</v>
      </c>
      <c r="F170" s="223" t="s">
        <v>198</v>
      </c>
      <c r="G170" s="221"/>
      <c r="H170" s="224">
        <v>160</v>
      </c>
      <c r="I170" s="225"/>
      <c r="J170" s="225"/>
      <c r="K170" s="221"/>
      <c r="L170" s="221"/>
      <c r="M170" s="226"/>
      <c r="N170" s="227"/>
      <c r="O170" s="228"/>
      <c r="P170" s="228"/>
      <c r="Q170" s="228"/>
      <c r="R170" s="228"/>
      <c r="S170" s="228"/>
      <c r="T170" s="228"/>
      <c r="U170" s="228"/>
      <c r="V170" s="228"/>
      <c r="W170" s="228"/>
      <c r="X170" s="229"/>
      <c r="AT170" s="230" t="s">
        <v>195</v>
      </c>
      <c r="AU170" s="230" t="s">
        <v>182</v>
      </c>
      <c r="AV170" s="14" t="s">
        <v>168</v>
      </c>
      <c r="AW170" s="14" t="s">
        <v>5</v>
      </c>
      <c r="AX170" s="14" t="s">
        <v>82</v>
      </c>
      <c r="AY170" s="230" t="s">
        <v>160</v>
      </c>
    </row>
    <row r="171" spans="1:65" s="2" customFormat="1" ht="24">
      <c r="A171" s="34"/>
      <c r="B171" s="35"/>
      <c r="C171" s="189" t="s">
        <v>254</v>
      </c>
      <c r="D171" s="189" t="s">
        <v>163</v>
      </c>
      <c r="E171" s="190" t="s">
        <v>512</v>
      </c>
      <c r="F171" s="191" t="s">
        <v>513</v>
      </c>
      <c r="G171" s="192" t="s">
        <v>215</v>
      </c>
      <c r="H171" s="193">
        <v>140.35</v>
      </c>
      <c r="I171" s="194"/>
      <c r="J171" s="194"/>
      <c r="K171" s="195">
        <f>ROUND(P171*H171,2)</f>
        <v>0</v>
      </c>
      <c r="L171" s="191" t="s">
        <v>167</v>
      </c>
      <c r="M171" s="39"/>
      <c r="N171" s="196" t="s">
        <v>1</v>
      </c>
      <c r="O171" s="197" t="s">
        <v>37</v>
      </c>
      <c r="P171" s="198">
        <f>I171+J171</f>
        <v>0</v>
      </c>
      <c r="Q171" s="198">
        <f>ROUND(I171*H171,2)</f>
        <v>0</v>
      </c>
      <c r="R171" s="198">
        <f>ROUND(J171*H171,2)</f>
        <v>0</v>
      </c>
      <c r="S171" s="71"/>
      <c r="T171" s="199">
        <f>S171*H171</f>
        <v>0</v>
      </c>
      <c r="U171" s="199">
        <v>0</v>
      </c>
      <c r="V171" s="199">
        <f>U171*H171</f>
        <v>0</v>
      </c>
      <c r="W171" s="199">
        <v>0</v>
      </c>
      <c r="X171" s="200">
        <f>W171*H171</f>
        <v>0</v>
      </c>
      <c r="Y171" s="34"/>
      <c r="Z171" s="34"/>
      <c r="AA171" s="34"/>
      <c r="AB171" s="34"/>
      <c r="AC171" s="34"/>
      <c r="AD171" s="34"/>
      <c r="AE171" s="34"/>
      <c r="AR171" s="201" t="s">
        <v>168</v>
      </c>
      <c r="AT171" s="201" t="s">
        <v>163</v>
      </c>
      <c r="AU171" s="201" t="s">
        <v>182</v>
      </c>
      <c r="AY171" s="17" t="s">
        <v>160</v>
      </c>
      <c r="BE171" s="202">
        <f>IF(O171="základní",K171,0)</f>
        <v>0</v>
      </c>
      <c r="BF171" s="202">
        <f>IF(O171="snížená",K171,0)</f>
        <v>0</v>
      </c>
      <c r="BG171" s="202">
        <f>IF(O171="zákl. přenesená",K171,0)</f>
        <v>0</v>
      </c>
      <c r="BH171" s="202">
        <f>IF(O171="sníž. přenesená",K171,0)</f>
        <v>0</v>
      </c>
      <c r="BI171" s="202">
        <f>IF(O171="nulová",K171,0)</f>
        <v>0</v>
      </c>
      <c r="BJ171" s="17" t="s">
        <v>82</v>
      </c>
      <c r="BK171" s="202">
        <f>ROUND(P171*H171,2)</f>
        <v>0</v>
      </c>
      <c r="BL171" s="17" t="s">
        <v>168</v>
      </c>
      <c r="BM171" s="201" t="s">
        <v>514</v>
      </c>
    </row>
    <row r="172" spans="1:65" s="2" customFormat="1" ht="39">
      <c r="A172" s="34"/>
      <c r="B172" s="35"/>
      <c r="C172" s="36"/>
      <c r="D172" s="203" t="s">
        <v>170</v>
      </c>
      <c r="E172" s="36"/>
      <c r="F172" s="204" t="s">
        <v>515</v>
      </c>
      <c r="G172" s="36"/>
      <c r="H172" s="36"/>
      <c r="I172" s="205"/>
      <c r="J172" s="205"/>
      <c r="K172" s="36"/>
      <c r="L172" s="36"/>
      <c r="M172" s="39"/>
      <c r="N172" s="206"/>
      <c r="O172" s="207"/>
      <c r="P172" s="71"/>
      <c r="Q172" s="71"/>
      <c r="R172" s="71"/>
      <c r="S172" s="71"/>
      <c r="T172" s="71"/>
      <c r="U172" s="71"/>
      <c r="V172" s="71"/>
      <c r="W172" s="71"/>
      <c r="X172" s="72"/>
      <c r="Y172" s="34"/>
      <c r="Z172" s="34"/>
      <c r="AA172" s="34"/>
      <c r="AB172" s="34"/>
      <c r="AC172" s="34"/>
      <c r="AD172" s="34"/>
      <c r="AE172" s="34"/>
      <c r="AT172" s="17" t="s">
        <v>170</v>
      </c>
      <c r="AU172" s="17" t="s">
        <v>182</v>
      </c>
    </row>
    <row r="173" spans="1:65" s="15" customFormat="1">
      <c r="B173" s="231"/>
      <c r="C173" s="232"/>
      <c r="D173" s="203" t="s">
        <v>195</v>
      </c>
      <c r="E173" s="233" t="s">
        <v>1</v>
      </c>
      <c r="F173" s="234" t="s">
        <v>516</v>
      </c>
      <c r="G173" s="232"/>
      <c r="H173" s="233" t="s">
        <v>1</v>
      </c>
      <c r="I173" s="235"/>
      <c r="J173" s="235"/>
      <c r="K173" s="232"/>
      <c r="L173" s="232"/>
      <c r="M173" s="236"/>
      <c r="N173" s="237"/>
      <c r="O173" s="238"/>
      <c r="P173" s="238"/>
      <c r="Q173" s="238"/>
      <c r="R173" s="238"/>
      <c r="S173" s="238"/>
      <c r="T173" s="238"/>
      <c r="U173" s="238"/>
      <c r="V173" s="238"/>
      <c r="W173" s="238"/>
      <c r="X173" s="239"/>
      <c r="AT173" s="240" t="s">
        <v>195</v>
      </c>
      <c r="AU173" s="240" t="s">
        <v>182</v>
      </c>
      <c r="AV173" s="15" t="s">
        <v>82</v>
      </c>
      <c r="AW173" s="15" t="s">
        <v>5</v>
      </c>
      <c r="AX173" s="15" t="s">
        <v>74</v>
      </c>
      <c r="AY173" s="240" t="s">
        <v>160</v>
      </c>
    </row>
    <row r="174" spans="1:65" s="13" customFormat="1">
      <c r="B174" s="209"/>
      <c r="C174" s="210"/>
      <c r="D174" s="203" t="s">
        <v>195</v>
      </c>
      <c r="E174" s="211" t="s">
        <v>1</v>
      </c>
      <c r="F174" s="212" t="s">
        <v>517</v>
      </c>
      <c r="G174" s="210"/>
      <c r="H174" s="213">
        <v>7.35</v>
      </c>
      <c r="I174" s="214"/>
      <c r="J174" s="214"/>
      <c r="K174" s="210"/>
      <c r="L174" s="210"/>
      <c r="M174" s="215"/>
      <c r="N174" s="216"/>
      <c r="O174" s="217"/>
      <c r="P174" s="217"/>
      <c r="Q174" s="217"/>
      <c r="R174" s="217"/>
      <c r="S174" s="217"/>
      <c r="T174" s="217"/>
      <c r="U174" s="217"/>
      <c r="V174" s="217"/>
      <c r="W174" s="217"/>
      <c r="X174" s="218"/>
      <c r="AT174" s="219" t="s">
        <v>195</v>
      </c>
      <c r="AU174" s="219" t="s">
        <v>182</v>
      </c>
      <c r="AV174" s="13" t="s">
        <v>84</v>
      </c>
      <c r="AW174" s="13" t="s">
        <v>5</v>
      </c>
      <c r="AX174" s="13" t="s">
        <v>74</v>
      </c>
      <c r="AY174" s="219" t="s">
        <v>160</v>
      </c>
    </row>
    <row r="175" spans="1:65" s="15" customFormat="1">
      <c r="B175" s="231"/>
      <c r="C175" s="232"/>
      <c r="D175" s="203" t="s">
        <v>195</v>
      </c>
      <c r="E175" s="233" t="s">
        <v>1</v>
      </c>
      <c r="F175" s="234" t="s">
        <v>518</v>
      </c>
      <c r="G175" s="232"/>
      <c r="H175" s="233" t="s">
        <v>1</v>
      </c>
      <c r="I175" s="235"/>
      <c r="J175" s="235"/>
      <c r="K175" s="232"/>
      <c r="L175" s="232"/>
      <c r="M175" s="236"/>
      <c r="N175" s="237"/>
      <c r="O175" s="238"/>
      <c r="P175" s="238"/>
      <c r="Q175" s="238"/>
      <c r="R175" s="238"/>
      <c r="S175" s="238"/>
      <c r="T175" s="238"/>
      <c r="U175" s="238"/>
      <c r="V175" s="238"/>
      <c r="W175" s="238"/>
      <c r="X175" s="239"/>
      <c r="AT175" s="240" t="s">
        <v>195</v>
      </c>
      <c r="AU175" s="240" t="s">
        <v>182</v>
      </c>
      <c r="AV175" s="15" t="s">
        <v>82</v>
      </c>
      <c r="AW175" s="15" t="s">
        <v>5</v>
      </c>
      <c r="AX175" s="15" t="s">
        <v>74</v>
      </c>
      <c r="AY175" s="240" t="s">
        <v>160</v>
      </c>
    </row>
    <row r="176" spans="1:65" s="13" customFormat="1">
      <c r="B176" s="209"/>
      <c r="C176" s="210"/>
      <c r="D176" s="203" t="s">
        <v>195</v>
      </c>
      <c r="E176" s="211" t="s">
        <v>1</v>
      </c>
      <c r="F176" s="212" t="s">
        <v>519</v>
      </c>
      <c r="G176" s="210"/>
      <c r="H176" s="213">
        <v>133</v>
      </c>
      <c r="I176" s="214"/>
      <c r="J176" s="214"/>
      <c r="K176" s="210"/>
      <c r="L176" s="210"/>
      <c r="M176" s="215"/>
      <c r="N176" s="216"/>
      <c r="O176" s="217"/>
      <c r="P176" s="217"/>
      <c r="Q176" s="217"/>
      <c r="R176" s="217"/>
      <c r="S176" s="217"/>
      <c r="T176" s="217"/>
      <c r="U176" s="217"/>
      <c r="V176" s="217"/>
      <c r="W176" s="217"/>
      <c r="X176" s="218"/>
      <c r="AT176" s="219" t="s">
        <v>195</v>
      </c>
      <c r="AU176" s="219" t="s">
        <v>182</v>
      </c>
      <c r="AV176" s="13" t="s">
        <v>84</v>
      </c>
      <c r="AW176" s="13" t="s">
        <v>5</v>
      </c>
      <c r="AX176" s="13" t="s">
        <v>74</v>
      </c>
      <c r="AY176" s="219" t="s">
        <v>160</v>
      </c>
    </row>
    <row r="177" spans="1:65" s="14" customFormat="1">
      <c r="B177" s="220"/>
      <c r="C177" s="221"/>
      <c r="D177" s="203" t="s">
        <v>195</v>
      </c>
      <c r="E177" s="222" t="s">
        <v>1</v>
      </c>
      <c r="F177" s="223" t="s">
        <v>198</v>
      </c>
      <c r="G177" s="221"/>
      <c r="H177" s="224">
        <v>140.35</v>
      </c>
      <c r="I177" s="225"/>
      <c r="J177" s="225"/>
      <c r="K177" s="221"/>
      <c r="L177" s="221"/>
      <c r="M177" s="226"/>
      <c r="N177" s="227"/>
      <c r="O177" s="228"/>
      <c r="P177" s="228"/>
      <c r="Q177" s="228"/>
      <c r="R177" s="228"/>
      <c r="S177" s="228"/>
      <c r="T177" s="228"/>
      <c r="U177" s="228"/>
      <c r="V177" s="228"/>
      <c r="W177" s="228"/>
      <c r="X177" s="229"/>
      <c r="AT177" s="230" t="s">
        <v>195</v>
      </c>
      <c r="AU177" s="230" t="s">
        <v>182</v>
      </c>
      <c r="AV177" s="14" t="s">
        <v>168</v>
      </c>
      <c r="AW177" s="14" t="s">
        <v>5</v>
      </c>
      <c r="AX177" s="14" t="s">
        <v>82</v>
      </c>
      <c r="AY177" s="230" t="s">
        <v>160</v>
      </c>
    </row>
    <row r="178" spans="1:65" s="2" customFormat="1" ht="24">
      <c r="A178" s="34"/>
      <c r="B178" s="35"/>
      <c r="C178" s="189" t="s">
        <v>260</v>
      </c>
      <c r="D178" s="189" t="s">
        <v>163</v>
      </c>
      <c r="E178" s="190" t="s">
        <v>520</v>
      </c>
      <c r="F178" s="191" t="s">
        <v>521</v>
      </c>
      <c r="G178" s="192" t="s">
        <v>215</v>
      </c>
      <c r="H178" s="193">
        <v>227.61</v>
      </c>
      <c r="I178" s="194"/>
      <c r="J178" s="194"/>
      <c r="K178" s="195">
        <f>ROUND(P178*H178,2)</f>
        <v>0</v>
      </c>
      <c r="L178" s="191" t="s">
        <v>167</v>
      </c>
      <c r="M178" s="39"/>
      <c r="N178" s="196" t="s">
        <v>1</v>
      </c>
      <c r="O178" s="197" t="s">
        <v>37</v>
      </c>
      <c r="P178" s="198">
        <f>I178+J178</f>
        <v>0</v>
      </c>
      <c r="Q178" s="198">
        <f>ROUND(I178*H178,2)</f>
        <v>0</v>
      </c>
      <c r="R178" s="198">
        <f>ROUND(J178*H178,2)</f>
        <v>0</v>
      </c>
      <c r="S178" s="71"/>
      <c r="T178" s="199">
        <f>S178*H178</f>
        <v>0</v>
      </c>
      <c r="U178" s="199">
        <v>0</v>
      </c>
      <c r="V178" s="199">
        <f>U178*H178</f>
        <v>0</v>
      </c>
      <c r="W178" s="199">
        <v>0</v>
      </c>
      <c r="X178" s="200">
        <f>W178*H178</f>
        <v>0</v>
      </c>
      <c r="Y178" s="34"/>
      <c r="Z178" s="34"/>
      <c r="AA178" s="34"/>
      <c r="AB178" s="34"/>
      <c r="AC178" s="34"/>
      <c r="AD178" s="34"/>
      <c r="AE178" s="34"/>
      <c r="AR178" s="201" t="s">
        <v>168</v>
      </c>
      <c r="AT178" s="201" t="s">
        <v>163</v>
      </c>
      <c r="AU178" s="201" t="s">
        <v>182</v>
      </c>
      <c r="AY178" s="17" t="s">
        <v>160</v>
      </c>
      <c r="BE178" s="202">
        <f>IF(O178="základní",K178,0)</f>
        <v>0</v>
      </c>
      <c r="BF178" s="202">
        <f>IF(O178="snížená",K178,0)</f>
        <v>0</v>
      </c>
      <c r="BG178" s="202">
        <f>IF(O178="zákl. přenesená",K178,0)</f>
        <v>0</v>
      </c>
      <c r="BH178" s="202">
        <f>IF(O178="sníž. přenesená",K178,0)</f>
        <v>0</v>
      </c>
      <c r="BI178" s="202">
        <f>IF(O178="nulová",K178,0)</f>
        <v>0</v>
      </c>
      <c r="BJ178" s="17" t="s">
        <v>82</v>
      </c>
      <c r="BK178" s="202">
        <f>ROUND(P178*H178,2)</f>
        <v>0</v>
      </c>
      <c r="BL178" s="17" t="s">
        <v>168</v>
      </c>
      <c r="BM178" s="201" t="s">
        <v>522</v>
      </c>
    </row>
    <row r="179" spans="1:65" s="2" customFormat="1" ht="39">
      <c r="A179" s="34"/>
      <c r="B179" s="35"/>
      <c r="C179" s="36"/>
      <c r="D179" s="203" t="s">
        <v>170</v>
      </c>
      <c r="E179" s="36"/>
      <c r="F179" s="204" t="s">
        <v>523</v>
      </c>
      <c r="G179" s="36"/>
      <c r="H179" s="36"/>
      <c r="I179" s="205"/>
      <c r="J179" s="205"/>
      <c r="K179" s="36"/>
      <c r="L179" s="36"/>
      <c r="M179" s="39"/>
      <c r="N179" s="206"/>
      <c r="O179" s="207"/>
      <c r="P179" s="71"/>
      <c r="Q179" s="71"/>
      <c r="R179" s="71"/>
      <c r="S179" s="71"/>
      <c r="T179" s="71"/>
      <c r="U179" s="71"/>
      <c r="V179" s="71"/>
      <c r="W179" s="71"/>
      <c r="X179" s="72"/>
      <c r="Y179" s="34"/>
      <c r="Z179" s="34"/>
      <c r="AA179" s="34"/>
      <c r="AB179" s="34"/>
      <c r="AC179" s="34"/>
      <c r="AD179" s="34"/>
      <c r="AE179" s="34"/>
      <c r="AT179" s="17" t="s">
        <v>170</v>
      </c>
      <c r="AU179" s="17" t="s">
        <v>182</v>
      </c>
    </row>
    <row r="180" spans="1:65" s="15" customFormat="1">
      <c r="B180" s="231"/>
      <c r="C180" s="232"/>
      <c r="D180" s="203" t="s">
        <v>195</v>
      </c>
      <c r="E180" s="233" t="s">
        <v>1</v>
      </c>
      <c r="F180" s="234" t="s">
        <v>524</v>
      </c>
      <c r="G180" s="232"/>
      <c r="H180" s="233" t="s">
        <v>1</v>
      </c>
      <c r="I180" s="235"/>
      <c r="J180" s="235"/>
      <c r="K180" s="232"/>
      <c r="L180" s="232"/>
      <c r="M180" s="236"/>
      <c r="N180" s="237"/>
      <c r="O180" s="238"/>
      <c r="P180" s="238"/>
      <c r="Q180" s="238"/>
      <c r="R180" s="238"/>
      <c r="S180" s="238"/>
      <c r="T180" s="238"/>
      <c r="U180" s="238"/>
      <c r="V180" s="238"/>
      <c r="W180" s="238"/>
      <c r="X180" s="239"/>
      <c r="AT180" s="240" t="s">
        <v>195</v>
      </c>
      <c r="AU180" s="240" t="s">
        <v>182</v>
      </c>
      <c r="AV180" s="15" t="s">
        <v>82</v>
      </c>
      <c r="AW180" s="15" t="s">
        <v>5</v>
      </c>
      <c r="AX180" s="15" t="s">
        <v>74</v>
      </c>
      <c r="AY180" s="240" t="s">
        <v>160</v>
      </c>
    </row>
    <row r="181" spans="1:65" s="13" customFormat="1">
      <c r="B181" s="209"/>
      <c r="C181" s="210"/>
      <c r="D181" s="203" t="s">
        <v>195</v>
      </c>
      <c r="E181" s="211" t="s">
        <v>1</v>
      </c>
      <c r="F181" s="212" t="s">
        <v>525</v>
      </c>
      <c r="G181" s="210"/>
      <c r="H181" s="213">
        <v>182</v>
      </c>
      <c r="I181" s="214"/>
      <c r="J181" s="214"/>
      <c r="K181" s="210"/>
      <c r="L181" s="210"/>
      <c r="M181" s="215"/>
      <c r="N181" s="216"/>
      <c r="O181" s="217"/>
      <c r="P181" s="217"/>
      <c r="Q181" s="217"/>
      <c r="R181" s="217"/>
      <c r="S181" s="217"/>
      <c r="T181" s="217"/>
      <c r="U181" s="217"/>
      <c r="V181" s="217"/>
      <c r="W181" s="217"/>
      <c r="X181" s="218"/>
      <c r="AT181" s="219" t="s">
        <v>195</v>
      </c>
      <c r="AU181" s="219" t="s">
        <v>182</v>
      </c>
      <c r="AV181" s="13" t="s">
        <v>84</v>
      </c>
      <c r="AW181" s="13" t="s">
        <v>5</v>
      </c>
      <c r="AX181" s="13" t="s">
        <v>74</v>
      </c>
      <c r="AY181" s="219" t="s">
        <v>160</v>
      </c>
    </row>
    <row r="182" spans="1:65" s="15" customFormat="1">
      <c r="B182" s="231"/>
      <c r="C182" s="232"/>
      <c r="D182" s="203" t="s">
        <v>195</v>
      </c>
      <c r="E182" s="233" t="s">
        <v>1</v>
      </c>
      <c r="F182" s="234" t="s">
        <v>526</v>
      </c>
      <c r="G182" s="232"/>
      <c r="H182" s="233" t="s">
        <v>1</v>
      </c>
      <c r="I182" s="235"/>
      <c r="J182" s="235"/>
      <c r="K182" s="232"/>
      <c r="L182" s="232"/>
      <c r="M182" s="236"/>
      <c r="N182" s="237"/>
      <c r="O182" s="238"/>
      <c r="P182" s="238"/>
      <c r="Q182" s="238"/>
      <c r="R182" s="238"/>
      <c r="S182" s="238"/>
      <c r="T182" s="238"/>
      <c r="U182" s="238"/>
      <c r="V182" s="238"/>
      <c r="W182" s="238"/>
      <c r="X182" s="239"/>
      <c r="AT182" s="240" t="s">
        <v>195</v>
      </c>
      <c r="AU182" s="240" t="s">
        <v>182</v>
      </c>
      <c r="AV182" s="15" t="s">
        <v>82</v>
      </c>
      <c r="AW182" s="15" t="s">
        <v>5</v>
      </c>
      <c r="AX182" s="15" t="s">
        <v>74</v>
      </c>
      <c r="AY182" s="240" t="s">
        <v>160</v>
      </c>
    </row>
    <row r="183" spans="1:65" s="13" customFormat="1">
      <c r="B183" s="209"/>
      <c r="C183" s="210"/>
      <c r="D183" s="203" t="s">
        <v>195</v>
      </c>
      <c r="E183" s="211" t="s">
        <v>1</v>
      </c>
      <c r="F183" s="212" t="s">
        <v>527</v>
      </c>
      <c r="G183" s="210"/>
      <c r="H183" s="213">
        <v>20.2</v>
      </c>
      <c r="I183" s="214"/>
      <c r="J183" s="214"/>
      <c r="K183" s="210"/>
      <c r="L183" s="210"/>
      <c r="M183" s="215"/>
      <c r="N183" s="216"/>
      <c r="O183" s="217"/>
      <c r="P183" s="217"/>
      <c r="Q183" s="217"/>
      <c r="R183" s="217"/>
      <c r="S183" s="217"/>
      <c r="T183" s="217"/>
      <c r="U183" s="217"/>
      <c r="V183" s="217"/>
      <c r="W183" s="217"/>
      <c r="X183" s="218"/>
      <c r="AT183" s="219" t="s">
        <v>195</v>
      </c>
      <c r="AU183" s="219" t="s">
        <v>182</v>
      </c>
      <c r="AV183" s="13" t="s">
        <v>84</v>
      </c>
      <c r="AW183" s="13" t="s">
        <v>5</v>
      </c>
      <c r="AX183" s="13" t="s">
        <v>74</v>
      </c>
      <c r="AY183" s="219" t="s">
        <v>160</v>
      </c>
    </row>
    <row r="184" spans="1:65" s="15" customFormat="1">
      <c r="B184" s="231"/>
      <c r="C184" s="232"/>
      <c r="D184" s="203" t="s">
        <v>195</v>
      </c>
      <c r="E184" s="233" t="s">
        <v>1</v>
      </c>
      <c r="F184" s="234" t="s">
        <v>528</v>
      </c>
      <c r="G184" s="232"/>
      <c r="H184" s="233" t="s">
        <v>1</v>
      </c>
      <c r="I184" s="235"/>
      <c r="J184" s="235"/>
      <c r="K184" s="232"/>
      <c r="L184" s="232"/>
      <c r="M184" s="236"/>
      <c r="N184" s="237"/>
      <c r="O184" s="238"/>
      <c r="P184" s="238"/>
      <c r="Q184" s="238"/>
      <c r="R184" s="238"/>
      <c r="S184" s="238"/>
      <c r="T184" s="238"/>
      <c r="U184" s="238"/>
      <c r="V184" s="238"/>
      <c r="W184" s="238"/>
      <c r="X184" s="239"/>
      <c r="AT184" s="240" t="s">
        <v>195</v>
      </c>
      <c r="AU184" s="240" t="s">
        <v>182</v>
      </c>
      <c r="AV184" s="15" t="s">
        <v>82</v>
      </c>
      <c r="AW184" s="15" t="s">
        <v>5</v>
      </c>
      <c r="AX184" s="15" t="s">
        <v>74</v>
      </c>
      <c r="AY184" s="240" t="s">
        <v>160</v>
      </c>
    </row>
    <row r="185" spans="1:65" s="13" customFormat="1">
      <c r="B185" s="209"/>
      <c r="C185" s="210"/>
      <c r="D185" s="203" t="s">
        <v>195</v>
      </c>
      <c r="E185" s="211" t="s">
        <v>1</v>
      </c>
      <c r="F185" s="212" t="s">
        <v>529</v>
      </c>
      <c r="G185" s="210"/>
      <c r="H185" s="213">
        <v>25.41</v>
      </c>
      <c r="I185" s="214"/>
      <c r="J185" s="214"/>
      <c r="K185" s="210"/>
      <c r="L185" s="210"/>
      <c r="M185" s="215"/>
      <c r="N185" s="216"/>
      <c r="O185" s="217"/>
      <c r="P185" s="217"/>
      <c r="Q185" s="217"/>
      <c r="R185" s="217"/>
      <c r="S185" s="217"/>
      <c r="T185" s="217"/>
      <c r="U185" s="217"/>
      <c r="V185" s="217"/>
      <c r="W185" s="217"/>
      <c r="X185" s="218"/>
      <c r="AT185" s="219" t="s">
        <v>195</v>
      </c>
      <c r="AU185" s="219" t="s">
        <v>182</v>
      </c>
      <c r="AV185" s="13" t="s">
        <v>84</v>
      </c>
      <c r="AW185" s="13" t="s">
        <v>5</v>
      </c>
      <c r="AX185" s="13" t="s">
        <v>74</v>
      </c>
      <c r="AY185" s="219" t="s">
        <v>160</v>
      </c>
    </row>
    <row r="186" spans="1:65" s="14" customFormat="1">
      <c r="B186" s="220"/>
      <c r="C186" s="221"/>
      <c r="D186" s="203" t="s">
        <v>195</v>
      </c>
      <c r="E186" s="222" t="s">
        <v>1</v>
      </c>
      <c r="F186" s="223" t="s">
        <v>198</v>
      </c>
      <c r="G186" s="221"/>
      <c r="H186" s="224">
        <v>227.60999999999999</v>
      </c>
      <c r="I186" s="225"/>
      <c r="J186" s="225"/>
      <c r="K186" s="221"/>
      <c r="L186" s="221"/>
      <c r="M186" s="226"/>
      <c r="N186" s="227"/>
      <c r="O186" s="228"/>
      <c r="P186" s="228"/>
      <c r="Q186" s="228"/>
      <c r="R186" s="228"/>
      <c r="S186" s="228"/>
      <c r="T186" s="228"/>
      <c r="U186" s="228"/>
      <c r="V186" s="228"/>
      <c r="W186" s="228"/>
      <c r="X186" s="229"/>
      <c r="AT186" s="230" t="s">
        <v>195</v>
      </c>
      <c r="AU186" s="230" t="s">
        <v>182</v>
      </c>
      <c r="AV186" s="14" t="s">
        <v>168</v>
      </c>
      <c r="AW186" s="14" t="s">
        <v>5</v>
      </c>
      <c r="AX186" s="14" t="s">
        <v>82</v>
      </c>
      <c r="AY186" s="230" t="s">
        <v>160</v>
      </c>
    </row>
    <row r="187" spans="1:65" s="2" customFormat="1" ht="24">
      <c r="A187" s="34"/>
      <c r="B187" s="35"/>
      <c r="C187" s="189" t="s">
        <v>268</v>
      </c>
      <c r="D187" s="189" t="s">
        <v>163</v>
      </c>
      <c r="E187" s="190" t="s">
        <v>530</v>
      </c>
      <c r="F187" s="191" t="s">
        <v>531</v>
      </c>
      <c r="G187" s="192" t="s">
        <v>338</v>
      </c>
      <c r="H187" s="193">
        <v>102.858</v>
      </c>
      <c r="I187" s="194"/>
      <c r="J187" s="194"/>
      <c r="K187" s="195">
        <f>ROUND(P187*H187,2)</f>
        <v>0</v>
      </c>
      <c r="L187" s="191" t="s">
        <v>167</v>
      </c>
      <c r="M187" s="39"/>
      <c r="N187" s="196" t="s">
        <v>1</v>
      </c>
      <c r="O187" s="197" t="s">
        <v>37</v>
      </c>
      <c r="P187" s="198">
        <f>I187+J187</f>
        <v>0</v>
      </c>
      <c r="Q187" s="198">
        <f>ROUND(I187*H187,2)</f>
        <v>0</v>
      </c>
      <c r="R187" s="198">
        <f>ROUND(J187*H187,2)</f>
        <v>0</v>
      </c>
      <c r="S187" s="71"/>
      <c r="T187" s="199">
        <f>S187*H187</f>
        <v>0</v>
      </c>
      <c r="U187" s="199">
        <v>0</v>
      </c>
      <c r="V187" s="199">
        <f>U187*H187</f>
        <v>0</v>
      </c>
      <c r="W187" s="199">
        <v>0</v>
      </c>
      <c r="X187" s="200">
        <f>W187*H187</f>
        <v>0</v>
      </c>
      <c r="Y187" s="34"/>
      <c r="Z187" s="34"/>
      <c r="AA187" s="34"/>
      <c r="AB187" s="34"/>
      <c r="AC187" s="34"/>
      <c r="AD187" s="34"/>
      <c r="AE187" s="34"/>
      <c r="AR187" s="201" t="s">
        <v>168</v>
      </c>
      <c r="AT187" s="201" t="s">
        <v>163</v>
      </c>
      <c r="AU187" s="201" t="s">
        <v>182</v>
      </c>
      <c r="AY187" s="17" t="s">
        <v>160</v>
      </c>
      <c r="BE187" s="202">
        <f>IF(O187="základní",K187,0)</f>
        <v>0</v>
      </c>
      <c r="BF187" s="202">
        <f>IF(O187="snížená",K187,0)</f>
        <v>0</v>
      </c>
      <c r="BG187" s="202">
        <f>IF(O187="zákl. přenesená",K187,0)</f>
        <v>0</v>
      </c>
      <c r="BH187" s="202">
        <f>IF(O187="sníž. přenesená",K187,0)</f>
        <v>0</v>
      </c>
      <c r="BI187" s="202">
        <f>IF(O187="nulová",K187,0)</f>
        <v>0</v>
      </c>
      <c r="BJ187" s="17" t="s">
        <v>82</v>
      </c>
      <c r="BK187" s="202">
        <f>ROUND(P187*H187,2)</f>
        <v>0</v>
      </c>
      <c r="BL187" s="17" t="s">
        <v>168</v>
      </c>
      <c r="BM187" s="201" t="s">
        <v>532</v>
      </c>
    </row>
    <row r="188" spans="1:65" s="2" customFormat="1" ht="48.75">
      <c r="A188" s="34"/>
      <c r="B188" s="35"/>
      <c r="C188" s="36"/>
      <c r="D188" s="203" t="s">
        <v>170</v>
      </c>
      <c r="E188" s="36"/>
      <c r="F188" s="204" t="s">
        <v>533</v>
      </c>
      <c r="G188" s="36"/>
      <c r="H188" s="36"/>
      <c r="I188" s="205"/>
      <c r="J188" s="205"/>
      <c r="K188" s="36"/>
      <c r="L188" s="36"/>
      <c r="M188" s="39"/>
      <c r="N188" s="206"/>
      <c r="O188" s="207"/>
      <c r="P188" s="71"/>
      <c r="Q188" s="71"/>
      <c r="R188" s="71"/>
      <c r="S188" s="71"/>
      <c r="T188" s="71"/>
      <c r="U188" s="71"/>
      <c r="V188" s="71"/>
      <c r="W188" s="71"/>
      <c r="X188" s="72"/>
      <c r="Y188" s="34"/>
      <c r="Z188" s="34"/>
      <c r="AA188" s="34"/>
      <c r="AB188" s="34"/>
      <c r="AC188" s="34"/>
      <c r="AD188" s="34"/>
      <c r="AE188" s="34"/>
      <c r="AT188" s="17" t="s">
        <v>170</v>
      </c>
      <c r="AU188" s="17" t="s">
        <v>182</v>
      </c>
    </row>
    <row r="189" spans="1:65" s="15" customFormat="1">
      <c r="B189" s="231"/>
      <c r="C189" s="232"/>
      <c r="D189" s="203" t="s">
        <v>195</v>
      </c>
      <c r="E189" s="233" t="s">
        <v>1</v>
      </c>
      <c r="F189" s="234" t="s">
        <v>534</v>
      </c>
      <c r="G189" s="232"/>
      <c r="H189" s="233" t="s">
        <v>1</v>
      </c>
      <c r="I189" s="235"/>
      <c r="J189" s="235"/>
      <c r="K189" s="232"/>
      <c r="L189" s="232"/>
      <c r="M189" s="236"/>
      <c r="N189" s="237"/>
      <c r="O189" s="238"/>
      <c r="P189" s="238"/>
      <c r="Q189" s="238"/>
      <c r="R189" s="238"/>
      <c r="S189" s="238"/>
      <c r="T189" s="238"/>
      <c r="U189" s="238"/>
      <c r="V189" s="238"/>
      <c r="W189" s="238"/>
      <c r="X189" s="239"/>
      <c r="AT189" s="240" t="s">
        <v>195</v>
      </c>
      <c r="AU189" s="240" t="s">
        <v>182</v>
      </c>
      <c r="AV189" s="15" t="s">
        <v>82</v>
      </c>
      <c r="AW189" s="15" t="s">
        <v>5</v>
      </c>
      <c r="AX189" s="15" t="s">
        <v>74</v>
      </c>
      <c r="AY189" s="240" t="s">
        <v>160</v>
      </c>
    </row>
    <row r="190" spans="1:65" s="13" customFormat="1">
      <c r="B190" s="209"/>
      <c r="C190" s="210"/>
      <c r="D190" s="203" t="s">
        <v>195</v>
      </c>
      <c r="E190" s="211" t="s">
        <v>1</v>
      </c>
      <c r="F190" s="212" t="s">
        <v>535</v>
      </c>
      <c r="G190" s="210"/>
      <c r="H190" s="213">
        <v>99.221999999999994</v>
      </c>
      <c r="I190" s="214"/>
      <c r="J190" s="214"/>
      <c r="K190" s="210"/>
      <c r="L190" s="210"/>
      <c r="M190" s="215"/>
      <c r="N190" s="216"/>
      <c r="O190" s="217"/>
      <c r="P190" s="217"/>
      <c r="Q190" s="217"/>
      <c r="R190" s="217"/>
      <c r="S190" s="217"/>
      <c r="T190" s="217"/>
      <c r="U190" s="217"/>
      <c r="V190" s="217"/>
      <c r="W190" s="217"/>
      <c r="X190" s="218"/>
      <c r="AT190" s="219" t="s">
        <v>195</v>
      </c>
      <c r="AU190" s="219" t="s">
        <v>182</v>
      </c>
      <c r="AV190" s="13" t="s">
        <v>84</v>
      </c>
      <c r="AW190" s="13" t="s">
        <v>5</v>
      </c>
      <c r="AX190" s="13" t="s">
        <v>74</v>
      </c>
      <c r="AY190" s="219" t="s">
        <v>160</v>
      </c>
    </row>
    <row r="191" spans="1:65" s="15" customFormat="1">
      <c r="B191" s="231"/>
      <c r="C191" s="232"/>
      <c r="D191" s="203" t="s">
        <v>195</v>
      </c>
      <c r="E191" s="233" t="s">
        <v>1</v>
      </c>
      <c r="F191" s="234" t="s">
        <v>536</v>
      </c>
      <c r="G191" s="232"/>
      <c r="H191" s="233" t="s">
        <v>1</v>
      </c>
      <c r="I191" s="235"/>
      <c r="J191" s="235"/>
      <c r="K191" s="232"/>
      <c r="L191" s="232"/>
      <c r="M191" s="236"/>
      <c r="N191" s="237"/>
      <c r="O191" s="238"/>
      <c r="P191" s="238"/>
      <c r="Q191" s="238"/>
      <c r="R191" s="238"/>
      <c r="S191" s="238"/>
      <c r="T191" s="238"/>
      <c r="U191" s="238"/>
      <c r="V191" s="238"/>
      <c r="W191" s="238"/>
      <c r="X191" s="239"/>
      <c r="AT191" s="240" t="s">
        <v>195</v>
      </c>
      <c r="AU191" s="240" t="s">
        <v>182</v>
      </c>
      <c r="AV191" s="15" t="s">
        <v>82</v>
      </c>
      <c r="AW191" s="15" t="s">
        <v>5</v>
      </c>
      <c r="AX191" s="15" t="s">
        <v>74</v>
      </c>
      <c r="AY191" s="240" t="s">
        <v>160</v>
      </c>
    </row>
    <row r="192" spans="1:65" s="13" customFormat="1">
      <c r="B192" s="209"/>
      <c r="C192" s="210"/>
      <c r="D192" s="203" t="s">
        <v>195</v>
      </c>
      <c r="E192" s="211" t="s">
        <v>1</v>
      </c>
      <c r="F192" s="212" t="s">
        <v>537</v>
      </c>
      <c r="G192" s="210"/>
      <c r="H192" s="213">
        <v>2.2959999999999998</v>
      </c>
      <c r="I192" s="214"/>
      <c r="J192" s="214"/>
      <c r="K192" s="210"/>
      <c r="L192" s="210"/>
      <c r="M192" s="215"/>
      <c r="N192" s="216"/>
      <c r="O192" s="217"/>
      <c r="P192" s="217"/>
      <c r="Q192" s="217"/>
      <c r="R192" s="217"/>
      <c r="S192" s="217"/>
      <c r="T192" s="217"/>
      <c r="U192" s="217"/>
      <c r="V192" s="217"/>
      <c r="W192" s="217"/>
      <c r="X192" s="218"/>
      <c r="AT192" s="219" t="s">
        <v>195</v>
      </c>
      <c r="AU192" s="219" t="s">
        <v>182</v>
      </c>
      <c r="AV192" s="13" t="s">
        <v>84</v>
      </c>
      <c r="AW192" s="13" t="s">
        <v>5</v>
      </c>
      <c r="AX192" s="13" t="s">
        <v>74</v>
      </c>
      <c r="AY192" s="219" t="s">
        <v>160</v>
      </c>
    </row>
    <row r="193" spans="1:65" s="15" customFormat="1">
      <c r="B193" s="231"/>
      <c r="C193" s="232"/>
      <c r="D193" s="203" t="s">
        <v>195</v>
      </c>
      <c r="E193" s="233" t="s">
        <v>1</v>
      </c>
      <c r="F193" s="234" t="s">
        <v>538</v>
      </c>
      <c r="G193" s="232"/>
      <c r="H193" s="233" t="s">
        <v>1</v>
      </c>
      <c r="I193" s="235"/>
      <c r="J193" s="235"/>
      <c r="K193" s="232"/>
      <c r="L193" s="232"/>
      <c r="M193" s="236"/>
      <c r="N193" s="237"/>
      <c r="O193" s="238"/>
      <c r="P193" s="238"/>
      <c r="Q193" s="238"/>
      <c r="R193" s="238"/>
      <c r="S193" s="238"/>
      <c r="T193" s="238"/>
      <c r="U193" s="238"/>
      <c r="V193" s="238"/>
      <c r="W193" s="238"/>
      <c r="X193" s="239"/>
      <c r="AT193" s="240" t="s">
        <v>195</v>
      </c>
      <c r="AU193" s="240" t="s">
        <v>182</v>
      </c>
      <c r="AV193" s="15" t="s">
        <v>82</v>
      </c>
      <c r="AW193" s="15" t="s">
        <v>5</v>
      </c>
      <c r="AX193" s="15" t="s">
        <v>74</v>
      </c>
      <c r="AY193" s="240" t="s">
        <v>160</v>
      </c>
    </row>
    <row r="194" spans="1:65" s="13" customFormat="1">
      <c r="B194" s="209"/>
      <c r="C194" s="210"/>
      <c r="D194" s="203" t="s">
        <v>195</v>
      </c>
      <c r="E194" s="211" t="s">
        <v>1</v>
      </c>
      <c r="F194" s="212" t="s">
        <v>539</v>
      </c>
      <c r="G194" s="210"/>
      <c r="H194" s="213">
        <v>1.34</v>
      </c>
      <c r="I194" s="214"/>
      <c r="J194" s="214"/>
      <c r="K194" s="210"/>
      <c r="L194" s="210"/>
      <c r="M194" s="215"/>
      <c r="N194" s="216"/>
      <c r="O194" s="217"/>
      <c r="P194" s="217"/>
      <c r="Q194" s="217"/>
      <c r="R194" s="217"/>
      <c r="S194" s="217"/>
      <c r="T194" s="217"/>
      <c r="U194" s="217"/>
      <c r="V194" s="217"/>
      <c r="W194" s="217"/>
      <c r="X194" s="218"/>
      <c r="AT194" s="219" t="s">
        <v>195</v>
      </c>
      <c r="AU194" s="219" t="s">
        <v>182</v>
      </c>
      <c r="AV194" s="13" t="s">
        <v>84</v>
      </c>
      <c r="AW194" s="13" t="s">
        <v>5</v>
      </c>
      <c r="AX194" s="13" t="s">
        <v>74</v>
      </c>
      <c r="AY194" s="219" t="s">
        <v>160</v>
      </c>
    </row>
    <row r="195" spans="1:65" s="14" customFormat="1">
      <c r="B195" s="220"/>
      <c r="C195" s="221"/>
      <c r="D195" s="203" t="s">
        <v>195</v>
      </c>
      <c r="E195" s="222" t="s">
        <v>1</v>
      </c>
      <c r="F195" s="223" t="s">
        <v>198</v>
      </c>
      <c r="G195" s="221"/>
      <c r="H195" s="224">
        <v>102.858</v>
      </c>
      <c r="I195" s="225"/>
      <c r="J195" s="225"/>
      <c r="K195" s="221"/>
      <c r="L195" s="221"/>
      <c r="M195" s="226"/>
      <c r="N195" s="227"/>
      <c r="O195" s="228"/>
      <c r="P195" s="228"/>
      <c r="Q195" s="228"/>
      <c r="R195" s="228"/>
      <c r="S195" s="228"/>
      <c r="T195" s="228"/>
      <c r="U195" s="228"/>
      <c r="V195" s="228"/>
      <c r="W195" s="228"/>
      <c r="X195" s="229"/>
      <c r="AT195" s="230" t="s">
        <v>195</v>
      </c>
      <c r="AU195" s="230" t="s">
        <v>182</v>
      </c>
      <c r="AV195" s="14" t="s">
        <v>168</v>
      </c>
      <c r="AW195" s="14" t="s">
        <v>5</v>
      </c>
      <c r="AX195" s="14" t="s">
        <v>82</v>
      </c>
      <c r="AY195" s="230" t="s">
        <v>160</v>
      </c>
    </row>
    <row r="196" spans="1:65" s="2" customFormat="1" ht="24">
      <c r="A196" s="34"/>
      <c r="B196" s="35"/>
      <c r="C196" s="189" t="s">
        <v>9</v>
      </c>
      <c r="D196" s="189" t="s">
        <v>163</v>
      </c>
      <c r="E196" s="190" t="s">
        <v>540</v>
      </c>
      <c r="F196" s="191" t="s">
        <v>541</v>
      </c>
      <c r="G196" s="192" t="s">
        <v>263</v>
      </c>
      <c r="H196" s="193">
        <v>140</v>
      </c>
      <c r="I196" s="194"/>
      <c r="J196" s="194"/>
      <c r="K196" s="195">
        <f>ROUND(P196*H196,2)</f>
        <v>0</v>
      </c>
      <c r="L196" s="191" t="s">
        <v>167</v>
      </c>
      <c r="M196" s="39"/>
      <c r="N196" s="196" t="s">
        <v>1</v>
      </c>
      <c r="O196" s="197" t="s">
        <v>37</v>
      </c>
      <c r="P196" s="198">
        <f>I196+J196</f>
        <v>0</v>
      </c>
      <c r="Q196" s="198">
        <f>ROUND(I196*H196,2)</f>
        <v>0</v>
      </c>
      <c r="R196" s="198">
        <f>ROUND(J196*H196,2)</f>
        <v>0</v>
      </c>
      <c r="S196" s="71"/>
      <c r="T196" s="199">
        <f>S196*H196</f>
        <v>0</v>
      </c>
      <c r="U196" s="199">
        <v>0</v>
      </c>
      <c r="V196" s="199">
        <f>U196*H196</f>
        <v>0</v>
      </c>
      <c r="W196" s="199">
        <v>0</v>
      </c>
      <c r="X196" s="200">
        <f>W196*H196</f>
        <v>0</v>
      </c>
      <c r="Y196" s="34"/>
      <c r="Z196" s="34"/>
      <c r="AA196" s="34"/>
      <c r="AB196" s="34"/>
      <c r="AC196" s="34"/>
      <c r="AD196" s="34"/>
      <c r="AE196" s="34"/>
      <c r="AR196" s="201" t="s">
        <v>168</v>
      </c>
      <c r="AT196" s="201" t="s">
        <v>163</v>
      </c>
      <c r="AU196" s="201" t="s">
        <v>182</v>
      </c>
      <c r="AY196" s="17" t="s">
        <v>160</v>
      </c>
      <c r="BE196" s="202">
        <f>IF(O196="základní",K196,0)</f>
        <v>0</v>
      </c>
      <c r="BF196" s="202">
        <f>IF(O196="snížená",K196,0)</f>
        <v>0</v>
      </c>
      <c r="BG196" s="202">
        <f>IF(O196="zákl. přenesená",K196,0)</f>
        <v>0</v>
      </c>
      <c r="BH196" s="202">
        <f>IF(O196="sníž. přenesená",K196,0)</f>
        <v>0</v>
      </c>
      <c r="BI196" s="202">
        <f>IF(O196="nulová",K196,0)</f>
        <v>0</v>
      </c>
      <c r="BJ196" s="17" t="s">
        <v>82</v>
      </c>
      <c r="BK196" s="202">
        <f>ROUND(P196*H196,2)</f>
        <v>0</v>
      </c>
      <c r="BL196" s="17" t="s">
        <v>168</v>
      </c>
      <c r="BM196" s="201" t="s">
        <v>542</v>
      </c>
    </row>
    <row r="197" spans="1:65" s="2" customFormat="1" ht="48.75">
      <c r="A197" s="34"/>
      <c r="B197" s="35"/>
      <c r="C197" s="36"/>
      <c r="D197" s="203" t="s">
        <v>170</v>
      </c>
      <c r="E197" s="36"/>
      <c r="F197" s="204" t="s">
        <v>543</v>
      </c>
      <c r="G197" s="36"/>
      <c r="H197" s="36"/>
      <c r="I197" s="205"/>
      <c r="J197" s="205"/>
      <c r="K197" s="36"/>
      <c r="L197" s="36"/>
      <c r="M197" s="39"/>
      <c r="N197" s="206"/>
      <c r="O197" s="207"/>
      <c r="P197" s="71"/>
      <c r="Q197" s="71"/>
      <c r="R197" s="71"/>
      <c r="S197" s="71"/>
      <c r="T197" s="71"/>
      <c r="U197" s="71"/>
      <c r="V197" s="71"/>
      <c r="W197" s="71"/>
      <c r="X197" s="72"/>
      <c r="Y197" s="34"/>
      <c r="Z197" s="34"/>
      <c r="AA197" s="34"/>
      <c r="AB197" s="34"/>
      <c r="AC197" s="34"/>
      <c r="AD197" s="34"/>
      <c r="AE197" s="34"/>
      <c r="AT197" s="17" t="s">
        <v>170</v>
      </c>
      <c r="AU197" s="17" t="s">
        <v>182</v>
      </c>
    </row>
    <row r="198" spans="1:65" s="2" customFormat="1" ht="19.5">
      <c r="A198" s="34"/>
      <c r="B198" s="35"/>
      <c r="C198" s="36"/>
      <c r="D198" s="203" t="s">
        <v>180</v>
      </c>
      <c r="E198" s="36"/>
      <c r="F198" s="208" t="s">
        <v>544</v>
      </c>
      <c r="G198" s="36"/>
      <c r="H198" s="36"/>
      <c r="I198" s="205"/>
      <c r="J198" s="205"/>
      <c r="K198" s="36"/>
      <c r="L198" s="36"/>
      <c r="M198" s="39"/>
      <c r="N198" s="206"/>
      <c r="O198" s="207"/>
      <c r="P198" s="71"/>
      <c r="Q198" s="71"/>
      <c r="R198" s="71"/>
      <c r="S198" s="71"/>
      <c r="T198" s="71"/>
      <c r="U198" s="71"/>
      <c r="V198" s="71"/>
      <c r="W198" s="71"/>
      <c r="X198" s="72"/>
      <c r="Y198" s="34"/>
      <c r="Z198" s="34"/>
      <c r="AA198" s="34"/>
      <c r="AB198" s="34"/>
      <c r="AC198" s="34"/>
      <c r="AD198" s="34"/>
      <c r="AE198" s="34"/>
      <c r="AT198" s="17" t="s">
        <v>180</v>
      </c>
      <c r="AU198" s="17" t="s">
        <v>182</v>
      </c>
    </row>
    <row r="199" spans="1:65" s="2" customFormat="1" ht="24">
      <c r="A199" s="34"/>
      <c r="B199" s="35"/>
      <c r="C199" s="189" t="s">
        <v>282</v>
      </c>
      <c r="D199" s="189" t="s">
        <v>163</v>
      </c>
      <c r="E199" s="190" t="s">
        <v>545</v>
      </c>
      <c r="F199" s="191" t="s">
        <v>546</v>
      </c>
      <c r="G199" s="192" t="s">
        <v>215</v>
      </c>
      <c r="H199" s="193">
        <v>142</v>
      </c>
      <c r="I199" s="194"/>
      <c r="J199" s="194"/>
      <c r="K199" s="195">
        <f>ROUND(P199*H199,2)</f>
        <v>0</v>
      </c>
      <c r="L199" s="191" t="s">
        <v>167</v>
      </c>
      <c r="M199" s="39"/>
      <c r="N199" s="196" t="s">
        <v>1</v>
      </c>
      <c r="O199" s="197" t="s">
        <v>37</v>
      </c>
      <c r="P199" s="198">
        <f>I199+J199</f>
        <v>0</v>
      </c>
      <c r="Q199" s="198">
        <f>ROUND(I199*H199,2)</f>
        <v>0</v>
      </c>
      <c r="R199" s="198">
        <f>ROUND(J199*H199,2)</f>
        <v>0</v>
      </c>
      <c r="S199" s="71"/>
      <c r="T199" s="199">
        <f>S199*H199</f>
        <v>0</v>
      </c>
      <c r="U199" s="199">
        <v>0</v>
      </c>
      <c r="V199" s="199">
        <f>U199*H199</f>
        <v>0</v>
      </c>
      <c r="W199" s="199">
        <v>0</v>
      </c>
      <c r="X199" s="200">
        <f>W199*H199</f>
        <v>0</v>
      </c>
      <c r="Y199" s="34"/>
      <c r="Z199" s="34"/>
      <c r="AA199" s="34"/>
      <c r="AB199" s="34"/>
      <c r="AC199" s="34"/>
      <c r="AD199" s="34"/>
      <c r="AE199" s="34"/>
      <c r="AR199" s="201" t="s">
        <v>168</v>
      </c>
      <c r="AT199" s="201" t="s">
        <v>163</v>
      </c>
      <c r="AU199" s="201" t="s">
        <v>182</v>
      </c>
      <c r="AY199" s="17" t="s">
        <v>160</v>
      </c>
      <c r="BE199" s="202">
        <f>IF(O199="základní",K199,0)</f>
        <v>0</v>
      </c>
      <c r="BF199" s="202">
        <f>IF(O199="snížená",K199,0)</f>
        <v>0</v>
      </c>
      <c r="BG199" s="202">
        <f>IF(O199="zákl. přenesená",K199,0)</f>
        <v>0</v>
      </c>
      <c r="BH199" s="202">
        <f>IF(O199="sníž. přenesená",K199,0)</f>
        <v>0</v>
      </c>
      <c r="BI199" s="202">
        <f>IF(O199="nulová",K199,0)</f>
        <v>0</v>
      </c>
      <c r="BJ199" s="17" t="s">
        <v>82</v>
      </c>
      <c r="BK199" s="202">
        <f>ROUND(P199*H199,2)</f>
        <v>0</v>
      </c>
      <c r="BL199" s="17" t="s">
        <v>168</v>
      </c>
      <c r="BM199" s="201" t="s">
        <v>547</v>
      </c>
    </row>
    <row r="200" spans="1:65" s="2" customFormat="1" ht="39">
      <c r="A200" s="34"/>
      <c r="B200" s="35"/>
      <c r="C200" s="36"/>
      <c r="D200" s="203" t="s">
        <v>170</v>
      </c>
      <c r="E200" s="36"/>
      <c r="F200" s="204" t="s">
        <v>548</v>
      </c>
      <c r="G200" s="36"/>
      <c r="H200" s="36"/>
      <c r="I200" s="205"/>
      <c r="J200" s="205"/>
      <c r="K200" s="36"/>
      <c r="L200" s="36"/>
      <c r="M200" s="39"/>
      <c r="N200" s="206"/>
      <c r="O200" s="207"/>
      <c r="P200" s="71"/>
      <c r="Q200" s="71"/>
      <c r="R200" s="71"/>
      <c r="S200" s="71"/>
      <c r="T200" s="71"/>
      <c r="U200" s="71"/>
      <c r="V200" s="71"/>
      <c r="W200" s="71"/>
      <c r="X200" s="72"/>
      <c r="Y200" s="34"/>
      <c r="Z200" s="34"/>
      <c r="AA200" s="34"/>
      <c r="AB200" s="34"/>
      <c r="AC200" s="34"/>
      <c r="AD200" s="34"/>
      <c r="AE200" s="34"/>
      <c r="AT200" s="17" t="s">
        <v>170</v>
      </c>
      <c r="AU200" s="17" t="s">
        <v>182</v>
      </c>
    </row>
    <row r="201" spans="1:65" s="12" customFormat="1" ht="25.9" customHeight="1">
      <c r="B201" s="172"/>
      <c r="C201" s="173"/>
      <c r="D201" s="174" t="s">
        <v>73</v>
      </c>
      <c r="E201" s="175" t="s">
        <v>317</v>
      </c>
      <c r="F201" s="175" t="s">
        <v>317</v>
      </c>
      <c r="G201" s="173"/>
      <c r="H201" s="173"/>
      <c r="I201" s="176"/>
      <c r="J201" s="176"/>
      <c r="K201" s="177">
        <f>BK201</f>
        <v>0</v>
      </c>
      <c r="L201" s="173"/>
      <c r="M201" s="178"/>
      <c r="N201" s="179"/>
      <c r="O201" s="180"/>
      <c r="P201" s="180"/>
      <c r="Q201" s="181">
        <f>Q202</f>
        <v>0</v>
      </c>
      <c r="R201" s="181">
        <f>R202</f>
        <v>0</v>
      </c>
      <c r="S201" s="180"/>
      <c r="T201" s="182">
        <f>T202</f>
        <v>0</v>
      </c>
      <c r="U201" s="180"/>
      <c r="V201" s="182">
        <f>V202</f>
        <v>310.86379899999997</v>
      </c>
      <c r="W201" s="180"/>
      <c r="X201" s="183">
        <f>X202</f>
        <v>0</v>
      </c>
      <c r="AR201" s="184" t="s">
        <v>182</v>
      </c>
      <c r="AT201" s="185" t="s">
        <v>73</v>
      </c>
      <c r="AU201" s="185" t="s">
        <v>74</v>
      </c>
      <c r="AY201" s="184" t="s">
        <v>160</v>
      </c>
      <c r="BK201" s="186">
        <f>BK202</f>
        <v>0</v>
      </c>
    </row>
    <row r="202" spans="1:65" s="12" customFormat="1" ht="22.9" customHeight="1">
      <c r="B202" s="172"/>
      <c r="C202" s="173"/>
      <c r="D202" s="174" t="s">
        <v>73</v>
      </c>
      <c r="E202" s="187" t="s">
        <v>333</v>
      </c>
      <c r="F202" s="187" t="s">
        <v>549</v>
      </c>
      <c r="G202" s="173"/>
      <c r="H202" s="173"/>
      <c r="I202" s="176"/>
      <c r="J202" s="176"/>
      <c r="K202" s="188">
        <f>BK202</f>
        <v>0</v>
      </c>
      <c r="L202" s="173"/>
      <c r="M202" s="178"/>
      <c r="N202" s="179"/>
      <c r="O202" s="180"/>
      <c r="P202" s="180"/>
      <c r="Q202" s="181">
        <f>SUM(Q203:Q255)</f>
        <v>0</v>
      </c>
      <c r="R202" s="181">
        <f>SUM(R203:R255)</f>
        <v>0</v>
      </c>
      <c r="S202" s="180"/>
      <c r="T202" s="182">
        <f>SUM(T203:T255)</f>
        <v>0</v>
      </c>
      <c r="U202" s="180"/>
      <c r="V202" s="182">
        <f>SUM(V203:V255)</f>
        <v>310.86379899999997</v>
      </c>
      <c r="W202" s="180"/>
      <c r="X202" s="183">
        <f>SUM(X203:X255)</f>
        <v>0</v>
      </c>
      <c r="AR202" s="184" t="s">
        <v>182</v>
      </c>
      <c r="AT202" s="185" t="s">
        <v>73</v>
      </c>
      <c r="AU202" s="185" t="s">
        <v>82</v>
      </c>
      <c r="AY202" s="184" t="s">
        <v>160</v>
      </c>
      <c r="BK202" s="186">
        <f>SUM(BK203:BK255)</f>
        <v>0</v>
      </c>
    </row>
    <row r="203" spans="1:65" s="2" customFormat="1" ht="24.2" customHeight="1">
      <c r="A203" s="34"/>
      <c r="B203" s="35"/>
      <c r="C203" s="241" t="s">
        <v>291</v>
      </c>
      <c r="D203" s="241" t="s">
        <v>317</v>
      </c>
      <c r="E203" s="242" t="s">
        <v>550</v>
      </c>
      <c r="F203" s="243" t="s">
        <v>551</v>
      </c>
      <c r="G203" s="244" t="s">
        <v>176</v>
      </c>
      <c r="H203" s="245">
        <v>69</v>
      </c>
      <c r="I203" s="246"/>
      <c r="J203" s="247"/>
      <c r="K203" s="248">
        <f>ROUND(P203*H203,2)</f>
        <v>0</v>
      </c>
      <c r="L203" s="243" t="s">
        <v>494</v>
      </c>
      <c r="M203" s="249"/>
      <c r="N203" s="250" t="s">
        <v>1</v>
      </c>
      <c r="O203" s="197" t="s">
        <v>37</v>
      </c>
      <c r="P203" s="198">
        <f>I203+J203</f>
        <v>0</v>
      </c>
      <c r="Q203" s="198">
        <f>ROUND(I203*H203,2)</f>
        <v>0</v>
      </c>
      <c r="R203" s="198">
        <f>ROUND(J203*H203,2)</f>
        <v>0</v>
      </c>
      <c r="S203" s="71"/>
      <c r="T203" s="199">
        <f>S203*H203</f>
        <v>0</v>
      </c>
      <c r="U203" s="199">
        <v>1.4379999999999999</v>
      </c>
      <c r="V203" s="199">
        <f>U203*H203</f>
        <v>99.221999999999994</v>
      </c>
      <c r="W203" s="199">
        <v>0</v>
      </c>
      <c r="X203" s="200">
        <f>W203*H203</f>
        <v>0</v>
      </c>
      <c r="Y203" s="34"/>
      <c r="Z203" s="34"/>
      <c r="AA203" s="34"/>
      <c r="AB203" s="34"/>
      <c r="AC203" s="34"/>
      <c r="AD203" s="34"/>
      <c r="AE203" s="34"/>
      <c r="AR203" s="201" t="s">
        <v>230</v>
      </c>
      <c r="AT203" s="201" t="s">
        <v>317</v>
      </c>
      <c r="AU203" s="201" t="s">
        <v>84</v>
      </c>
      <c r="AY203" s="17" t="s">
        <v>160</v>
      </c>
      <c r="BE203" s="202">
        <f>IF(O203="základní",K203,0)</f>
        <v>0</v>
      </c>
      <c r="BF203" s="202">
        <f>IF(O203="snížená",K203,0)</f>
        <v>0</v>
      </c>
      <c r="BG203" s="202">
        <f>IF(O203="zákl. přenesená",K203,0)</f>
        <v>0</v>
      </c>
      <c r="BH203" s="202">
        <f>IF(O203="sníž. přenesená",K203,0)</f>
        <v>0</v>
      </c>
      <c r="BI203" s="202">
        <f>IF(O203="nulová",K203,0)</f>
        <v>0</v>
      </c>
      <c r="BJ203" s="17" t="s">
        <v>82</v>
      </c>
      <c r="BK203" s="202">
        <f>ROUND(P203*H203,2)</f>
        <v>0</v>
      </c>
      <c r="BL203" s="17" t="s">
        <v>168</v>
      </c>
      <c r="BM203" s="201" t="s">
        <v>552</v>
      </c>
    </row>
    <row r="204" spans="1:65" s="2" customFormat="1">
      <c r="A204" s="34"/>
      <c r="B204" s="35"/>
      <c r="C204" s="36"/>
      <c r="D204" s="203" t="s">
        <v>170</v>
      </c>
      <c r="E204" s="36"/>
      <c r="F204" s="204" t="s">
        <v>551</v>
      </c>
      <c r="G204" s="36"/>
      <c r="H204" s="36"/>
      <c r="I204" s="205"/>
      <c r="J204" s="205"/>
      <c r="K204" s="36"/>
      <c r="L204" s="36"/>
      <c r="M204" s="39"/>
      <c r="N204" s="206"/>
      <c r="O204" s="207"/>
      <c r="P204" s="71"/>
      <c r="Q204" s="71"/>
      <c r="R204" s="71"/>
      <c r="S204" s="71"/>
      <c r="T204" s="71"/>
      <c r="U204" s="71"/>
      <c r="V204" s="71"/>
      <c r="W204" s="71"/>
      <c r="X204" s="72"/>
      <c r="Y204" s="34"/>
      <c r="Z204" s="34"/>
      <c r="AA204" s="34"/>
      <c r="AB204" s="34"/>
      <c r="AC204" s="34"/>
      <c r="AD204" s="34"/>
      <c r="AE204" s="34"/>
      <c r="AT204" s="17" t="s">
        <v>170</v>
      </c>
      <c r="AU204" s="17" t="s">
        <v>84</v>
      </c>
    </row>
    <row r="205" spans="1:65" s="2" customFormat="1" ht="24.2" customHeight="1">
      <c r="A205" s="34"/>
      <c r="B205" s="35"/>
      <c r="C205" s="241" t="s">
        <v>298</v>
      </c>
      <c r="D205" s="241" t="s">
        <v>317</v>
      </c>
      <c r="E205" s="242" t="s">
        <v>553</v>
      </c>
      <c r="F205" s="243" t="s">
        <v>554</v>
      </c>
      <c r="G205" s="244" t="s">
        <v>176</v>
      </c>
      <c r="H205" s="245">
        <v>2</v>
      </c>
      <c r="I205" s="246"/>
      <c r="J205" s="247"/>
      <c r="K205" s="248">
        <f>ROUND(P205*H205,2)</f>
        <v>0</v>
      </c>
      <c r="L205" s="243" t="s">
        <v>167</v>
      </c>
      <c r="M205" s="249"/>
      <c r="N205" s="250" t="s">
        <v>1</v>
      </c>
      <c r="O205" s="197" t="s">
        <v>37</v>
      </c>
      <c r="P205" s="198">
        <f>I205+J205</f>
        <v>0</v>
      </c>
      <c r="Q205" s="198">
        <f>ROUND(I205*H205,2)</f>
        <v>0</v>
      </c>
      <c r="R205" s="198">
        <f>ROUND(J205*H205,2)</f>
        <v>0</v>
      </c>
      <c r="S205" s="71"/>
      <c r="T205" s="199">
        <f>S205*H205</f>
        <v>0</v>
      </c>
      <c r="U205" s="199">
        <v>0.67</v>
      </c>
      <c r="V205" s="199">
        <f>U205*H205</f>
        <v>1.34</v>
      </c>
      <c r="W205" s="199">
        <v>0</v>
      </c>
      <c r="X205" s="200">
        <f>W205*H205</f>
        <v>0</v>
      </c>
      <c r="Y205" s="34"/>
      <c r="Z205" s="34"/>
      <c r="AA205" s="34"/>
      <c r="AB205" s="34"/>
      <c r="AC205" s="34"/>
      <c r="AD205" s="34"/>
      <c r="AE205" s="34"/>
      <c r="AR205" s="201" t="s">
        <v>230</v>
      </c>
      <c r="AT205" s="201" t="s">
        <v>317</v>
      </c>
      <c r="AU205" s="201" t="s">
        <v>84</v>
      </c>
      <c r="AY205" s="17" t="s">
        <v>160</v>
      </c>
      <c r="BE205" s="202">
        <f>IF(O205="základní",K205,0)</f>
        <v>0</v>
      </c>
      <c r="BF205" s="202">
        <f>IF(O205="snížená",K205,0)</f>
        <v>0</v>
      </c>
      <c r="BG205" s="202">
        <f>IF(O205="zákl. přenesená",K205,0)</f>
        <v>0</v>
      </c>
      <c r="BH205" s="202">
        <f>IF(O205="sníž. přenesená",K205,0)</f>
        <v>0</v>
      </c>
      <c r="BI205" s="202">
        <f>IF(O205="nulová",K205,0)</f>
        <v>0</v>
      </c>
      <c r="BJ205" s="17" t="s">
        <v>82</v>
      </c>
      <c r="BK205" s="202">
        <f>ROUND(P205*H205,2)</f>
        <v>0</v>
      </c>
      <c r="BL205" s="17" t="s">
        <v>168</v>
      </c>
      <c r="BM205" s="201" t="s">
        <v>555</v>
      </c>
    </row>
    <row r="206" spans="1:65" s="2" customFormat="1">
      <c r="A206" s="34"/>
      <c r="B206" s="35"/>
      <c r="C206" s="36"/>
      <c r="D206" s="203" t="s">
        <v>170</v>
      </c>
      <c r="E206" s="36"/>
      <c r="F206" s="204" t="s">
        <v>554</v>
      </c>
      <c r="G206" s="36"/>
      <c r="H206" s="36"/>
      <c r="I206" s="205"/>
      <c r="J206" s="205"/>
      <c r="K206" s="36"/>
      <c r="L206" s="36"/>
      <c r="M206" s="39"/>
      <c r="N206" s="206"/>
      <c r="O206" s="207"/>
      <c r="P206" s="71"/>
      <c r="Q206" s="71"/>
      <c r="R206" s="71"/>
      <c r="S206" s="71"/>
      <c r="T206" s="71"/>
      <c r="U206" s="71"/>
      <c r="V206" s="71"/>
      <c r="W206" s="71"/>
      <c r="X206" s="72"/>
      <c r="Y206" s="34"/>
      <c r="Z206" s="34"/>
      <c r="AA206" s="34"/>
      <c r="AB206" s="34"/>
      <c r="AC206" s="34"/>
      <c r="AD206" s="34"/>
      <c r="AE206" s="34"/>
      <c r="AT206" s="17" t="s">
        <v>170</v>
      </c>
      <c r="AU206" s="17" t="s">
        <v>84</v>
      </c>
    </row>
    <row r="207" spans="1:65" s="2" customFormat="1" ht="21.75" customHeight="1">
      <c r="A207" s="34"/>
      <c r="B207" s="35"/>
      <c r="C207" s="241" t="s">
        <v>306</v>
      </c>
      <c r="D207" s="241" t="s">
        <v>317</v>
      </c>
      <c r="E207" s="242" t="s">
        <v>556</v>
      </c>
      <c r="F207" s="243" t="s">
        <v>557</v>
      </c>
      <c r="G207" s="244" t="s">
        <v>176</v>
      </c>
      <c r="H207" s="245">
        <v>2</v>
      </c>
      <c r="I207" s="246"/>
      <c r="J207" s="247"/>
      <c r="K207" s="248">
        <f>ROUND(P207*H207,2)</f>
        <v>0</v>
      </c>
      <c r="L207" s="243" t="s">
        <v>1</v>
      </c>
      <c r="M207" s="249"/>
      <c r="N207" s="250" t="s">
        <v>1</v>
      </c>
      <c r="O207" s="197" t="s">
        <v>37</v>
      </c>
      <c r="P207" s="198">
        <f>I207+J207</f>
        <v>0</v>
      </c>
      <c r="Q207" s="198">
        <f>ROUND(I207*H207,2)</f>
        <v>0</v>
      </c>
      <c r="R207" s="198">
        <f>ROUND(J207*H207,2)</f>
        <v>0</v>
      </c>
      <c r="S207" s="71"/>
      <c r="T207" s="199">
        <f>S207*H207</f>
        <v>0</v>
      </c>
      <c r="U207" s="199">
        <v>1.4379999999999999</v>
      </c>
      <c r="V207" s="199">
        <f>U207*H207</f>
        <v>2.8759999999999999</v>
      </c>
      <c r="W207" s="199">
        <v>0</v>
      </c>
      <c r="X207" s="200">
        <f>W207*H207</f>
        <v>0</v>
      </c>
      <c r="Y207" s="34"/>
      <c r="Z207" s="34"/>
      <c r="AA207" s="34"/>
      <c r="AB207" s="34"/>
      <c r="AC207" s="34"/>
      <c r="AD207" s="34"/>
      <c r="AE207" s="34"/>
      <c r="AR207" s="201" t="s">
        <v>230</v>
      </c>
      <c r="AT207" s="201" t="s">
        <v>317</v>
      </c>
      <c r="AU207" s="201" t="s">
        <v>84</v>
      </c>
      <c r="AY207" s="17" t="s">
        <v>160</v>
      </c>
      <c r="BE207" s="202">
        <f>IF(O207="základní",K207,0)</f>
        <v>0</v>
      </c>
      <c r="BF207" s="202">
        <f>IF(O207="snížená",K207,0)</f>
        <v>0</v>
      </c>
      <c r="BG207" s="202">
        <f>IF(O207="zákl. přenesená",K207,0)</f>
        <v>0</v>
      </c>
      <c r="BH207" s="202">
        <f>IF(O207="sníž. přenesená",K207,0)</f>
        <v>0</v>
      </c>
      <c r="BI207" s="202">
        <f>IF(O207="nulová",K207,0)</f>
        <v>0</v>
      </c>
      <c r="BJ207" s="17" t="s">
        <v>82</v>
      </c>
      <c r="BK207" s="202">
        <f>ROUND(P207*H207,2)</f>
        <v>0</v>
      </c>
      <c r="BL207" s="17" t="s">
        <v>168</v>
      </c>
      <c r="BM207" s="201" t="s">
        <v>558</v>
      </c>
    </row>
    <row r="208" spans="1:65" s="2" customFormat="1">
      <c r="A208" s="34"/>
      <c r="B208" s="35"/>
      <c r="C208" s="36"/>
      <c r="D208" s="203" t="s">
        <v>170</v>
      </c>
      <c r="E208" s="36"/>
      <c r="F208" s="204" t="s">
        <v>551</v>
      </c>
      <c r="G208" s="36"/>
      <c r="H208" s="36"/>
      <c r="I208" s="205"/>
      <c r="J208" s="205"/>
      <c r="K208" s="36"/>
      <c r="L208" s="36"/>
      <c r="M208" s="39"/>
      <c r="N208" s="206"/>
      <c r="O208" s="207"/>
      <c r="P208" s="71"/>
      <c r="Q208" s="71"/>
      <c r="R208" s="71"/>
      <c r="S208" s="71"/>
      <c r="T208" s="71"/>
      <c r="U208" s="71"/>
      <c r="V208" s="71"/>
      <c r="W208" s="71"/>
      <c r="X208" s="72"/>
      <c r="Y208" s="34"/>
      <c r="Z208" s="34"/>
      <c r="AA208" s="34"/>
      <c r="AB208" s="34"/>
      <c r="AC208" s="34"/>
      <c r="AD208" s="34"/>
      <c r="AE208" s="34"/>
      <c r="AT208" s="17" t="s">
        <v>170</v>
      </c>
      <c r="AU208" s="17" t="s">
        <v>84</v>
      </c>
    </row>
    <row r="209" spans="1:65" s="2" customFormat="1" ht="24">
      <c r="A209" s="34"/>
      <c r="B209" s="35"/>
      <c r="C209" s="241" t="s">
        <v>312</v>
      </c>
      <c r="D209" s="241" t="s">
        <v>317</v>
      </c>
      <c r="E209" s="242" t="s">
        <v>559</v>
      </c>
      <c r="F209" s="243" t="s">
        <v>560</v>
      </c>
      <c r="G209" s="244" t="s">
        <v>176</v>
      </c>
      <c r="H209" s="245">
        <v>2</v>
      </c>
      <c r="I209" s="246"/>
      <c r="J209" s="247"/>
      <c r="K209" s="248">
        <f>ROUND(P209*H209,2)</f>
        <v>0</v>
      </c>
      <c r="L209" s="243" t="s">
        <v>494</v>
      </c>
      <c r="M209" s="249"/>
      <c r="N209" s="250" t="s">
        <v>1</v>
      </c>
      <c r="O209" s="197" t="s">
        <v>37</v>
      </c>
      <c r="P209" s="198">
        <f>I209+J209</f>
        <v>0</v>
      </c>
      <c r="Q209" s="198">
        <f>ROUND(I209*H209,2)</f>
        <v>0</v>
      </c>
      <c r="R209" s="198">
        <f>ROUND(J209*H209,2)</f>
        <v>0</v>
      </c>
      <c r="S209" s="71"/>
      <c r="T209" s="199">
        <f>S209*H209</f>
        <v>0</v>
      </c>
      <c r="U209" s="199">
        <v>0.17899999999999999</v>
      </c>
      <c r="V209" s="199">
        <f>U209*H209</f>
        <v>0.35799999999999998</v>
      </c>
      <c r="W209" s="199">
        <v>0</v>
      </c>
      <c r="X209" s="200">
        <f>W209*H209</f>
        <v>0</v>
      </c>
      <c r="Y209" s="34"/>
      <c r="Z209" s="34"/>
      <c r="AA209" s="34"/>
      <c r="AB209" s="34"/>
      <c r="AC209" s="34"/>
      <c r="AD209" s="34"/>
      <c r="AE209" s="34"/>
      <c r="AR209" s="201" t="s">
        <v>230</v>
      </c>
      <c r="AT209" s="201" t="s">
        <v>317</v>
      </c>
      <c r="AU209" s="201" t="s">
        <v>84</v>
      </c>
      <c r="AY209" s="17" t="s">
        <v>160</v>
      </c>
      <c r="BE209" s="202">
        <f>IF(O209="základní",K209,0)</f>
        <v>0</v>
      </c>
      <c r="BF209" s="202">
        <f>IF(O209="snížená",K209,0)</f>
        <v>0</v>
      </c>
      <c r="BG209" s="202">
        <f>IF(O209="zákl. přenesená",K209,0)</f>
        <v>0</v>
      </c>
      <c r="BH209" s="202">
        <f>IF(O209="sníž. přenesená",K209,0)</f>
        <v>0</v>
      </c>
      <c r="BI209" s="202">
        <f>IF(O209="nulová",K209,0)</f>
        <v>0</v>
      </c>
      <c r="BJ209" s="17" t="s">
        <v>82</v>
      </c>
      <c r="BK209" s="202">
        <f>ROUND(P209*H209,2)</f>
        <v>0</v>
      </c>
      <c r="BL209" s="17" t="s">
        <v>168</v>
      </c>
      <c r="BM209" s="201" t="s">
        <v>561</v>
      </c>
    </row>
    <row r="210" spans="1:65" s="2" customFormat="1">
      <c r="A210" s="34"/>
      <c r="B210" s="35"/>
      <c r="C210" s="36"/>
      <c r="D210" s="203" t="s">
        <v>170</v>
      </c>
      <c r="E210" s="36"/>
      <c r="F210" s="204" t="s">
        <v>560</v>
      </c>
      <c r="G210" s="36"/>
      <c r="H210" s="36"/>
      <c r="I210" s="205"/>
      <c r="J210" s="205"/>
      <c r="K210" s="36"/>
      <c r="L210" s="36"/>
      <c r="M210" s="39"/>
      <c r="N210" s="206"/>
      <c r="O210" s="207"/>
      <c r="P210" s="71"/>
      <c r="Q210" s="71"/>
      <c r="R210" s="71"/>
      <c r="S210" s="71"/>
      <c r="T210" s="71"/>
      <c r="U210" s="71"/>
      <c r="V210" s="71"/>
      <c r="W210" s="71"/>
      <c r="X210" s="72"/>
      <c r="Y210" s="34"/>
      <c r="Z210" s="34"/>
      <c r="AA210" s="34"/>
      <c r="AB210" s="34"/>
      <c r="AC210" s="34"/>
      <c r="AD210" s="34"/>
      <c r="AE210" s="34"/>
      <c r="AT210" s="17" t="s">
        <v>170</v>
      </c>
      <c r="AU210" s="17" t="s">
        <v>84</v>
      </c>
    </row>
    <row r="211" spans="1:65" s="2" customFormat="1" ht="24">
      <c r="A211" s="34"/>
      <c r="B211" s="35"/>
      <c r="C211" s="241" t="s">
        <v>8</v>
      </c>
      <c r="D211" s="241" t="s">
        <v>317</v>
      </c>
      <c r="E211" s="242" t="s">
        <v>562</v>
      </c>
      <c r="F211" s="243" t="s">
        <v>563</v>
      </c>
      <c r="G211" s="244" t="s">
        <v>176</v>
      </c>
      <c r="H211" s="245">
        <v>138</v>
      </c>
      <c r="I211" s="246"/>
      <c r="J211" s="247"/>
      <c r="K211" s="248">
        <f>ROUND(P211*H211,2)</f>
        <v>0</v>
      </c>
      <c r="L211" s="243" t="s">
        <v>494</v>
      </c>
      <c r="M211" s="249"/>
      <c r="N211" s="250" t="s">
        <v>1</v>
      </c>
      <c r="O211" s="197" t="s">
        <v>37</v>
      </c>
      <c r="P211" s="198">
        <f>I211+J211</f>
        <v>0</v>
      </c>
      <c r="Q211" s="198">
        <f>ROUND(I211*H211,2)</f>
        <v>0</v>
      </c>
      <c r="R211" s="198">
        <f>ROUND(J211*H211,2)</f>
        <v>0</v>
      </c>
      <c r="S211" s="71"/>
      <c r="T211" s="199">
        <f>S211*H211</f>
        <v>0</v>
      </c>
      <c r="U211" s="199">
        <v>0.17899999999999999</v>
      </c>
      <c r="V211" s="199">
        <f>U211*H211</f>
        <v>24.701999999999998</v>
      </c>
      <c r="W211" s="199">
        <v>0</v>
      </c>
      <c r="X211" s="200">
        <f>W211*H211</f>
        <v>0</v>
      </c>
      <c r="Y211" s="34"/>
      <c r="Z211" s="34"/>
      <c r="AA211" s="34"/>
      <c r="AB211" s="34"/>
      <c r="AC211" s="34"/>
      <c r="AD211" s="34"/>
      <c r="AE211" s="34"/>
      <c r="AR211" s="201" t="s">
        <v>230</v>
      </c>
      <c r="AT211" s="201" t="s">
        <v>317</v>
      </c>
      <c r="AU211" s="201" t="s">
        <v>84</v>
      </c>
      <c r="AY211" s="17" t="s">
        <v>160</v>
      </c>
      <c r="BE211" s="202">
        <f>IF(O211="základní",K211,0)</f>
        <v>0</v>
      </c>
      <c r="BF211" s="202">
        <f>IF(O211="snížená",K211,0)</f>
        <v>0</v>
      </c>
      <c r="BG211" s="202">
        <f>IF(O211="zákl. přenesená",K211,0)</f>
        <v>0</v>
      </c>
      <c r="BH211" s="202">
        <f>IF(O211="sníž. přenesená",K211,0)</f>
        <v>0</v>
      </c>
      <c r="BI211" s="202">
        <f>IF(O211="nulová",K211,0)</f>
        <v>0</v>
      </c>
      <c r="BJ211" s="17" t="s">
        <v>82</v>
      </c>
      <c r="BK211" s="202">
        <f>ROUND(P211*H211,2)</f>
        <v>0</v>
      </c>
      <c r="BL211" s="17" t="s">
        <v>168</v>
      </c>
      <c r="BM211" s="201" t="s">
        <v>564</v>
      </c>
    </row>
    <row r="212" spans="1:65" s="2" customFormat="1">
      <c r="A212" s="34"/>
      <c r="B212" s="35"/>
      <c r="C212" s="36"/>
      <c r="D212" s="203" t="s">
        <v>170</v>
      </c>
      <c r="E212" s="36"/>
      <c r="F212" s="204" t="s">
        <v>563</v>
      </c>
      <c r="G212" s="36"/>
      <c r="H212" s="36"/>
      <c r="I212" s="205"/>
      <c r="J212" s="205"/>
      <c r="K212" s="36"/>
      <c r="L212" s="36"/>
      <c r="M212" s="39"/>
      <c r="N212" s="206"/>
      <c r="O212" s="207"/>
      <c r="P212" s="71"/>
      <c r="Q212" s="71"/>
      <c r="R212" s="71"/>
      <c r="S212" s="71"/>
      <c r="T212" s="71"/>
      <c r="U212" s="71"/>
      <c r="V212" s="71"/>
      <c r="W212" s="71"/>
      <c r="X212" s="72"/>
      <c r="Y212" s="34"/>
      <c r="Z212" s="34"/>
      <c r="AA212" s="34"/>
      <c r="AB212" s="34"/>
      <c r="AC212" s="34"/>
      <c r="AD212" s="34"/>
      <c r="AE212" s="34"/>
      <c r="AT212" s="17" t="s">
        <v>170</v>
      </c>
      <c r="AU212" s="17" t="s">
        <v>84</v>
      </c>
    </row>
    <row r="213" spans="1:65" s="2" customFormat="1" ht="16.5" customHeight="1">
      <c r="A213" s="34"/>
      <c r="B213" s="35"/>
      <c r="C213" s="241" t="s">
        <v>323</v>
      </c>
      <c r="D213" s="241" t="s">
        <v>317</v>
      </c>
      <c r="E213" s="242" t="s">
        <v>565</v>
      </c>
      <c r="F213" s="243" t="s">
        <v>566</v>
      </c>
      <c r="G213" s="244" t="s">
        <v>191</v>
      </c>
      <c r="H213" s="245">
        <v>1.42</v>
      </c>
      <c r="I213" s="246"/>
      <c r="J213" s="247"/>
      <c r="K213" s="248">
        <f>ROUND(P213*H213,2)</f>
        <v>0</v>
      </c>
      <c r="L213" s="243" t="s">
        <v>1</v>
      </c>
      <c r="M213" s="249"/>
      <c r="N213" s="250" t="s">
        <v>1</v>
      </c>
      <c r="O213" s="197" t="s">
        <v>37</v>
      </c>
      <c r="P213" s="198">
        <f>I213+J213</f>
        <v>0</v>
      </c>
      <c r="Q213" s="198">
        <f>ROUND(I213*H213,2)</f>
        <v>0</v>
      </c>
      <c r="R213" s="198">
        <f>ROUND(J213*H213,2)</f>
        <v>0</v>
      </c>
      <c r="S213" s="71"/>
      <c r="T213" s="199">
        <f>S213*H213</f>
        <v>0</v>
      </c>
      <c r="U213" s="199">
        <v>2.234</v>
      </c>
      <c r="V213" s="199">
        <f>U213*H213</f>
        <v>3.1722799999999998</v>
      </c>
      <c r="W213" s="199">
        <v>0</v>
      </c>
      <c r="X213" s="200">
        <f>W213*H213</f>
        <v>0</v>
      </c>
      <c r="Y213" s="34"/>
      <c r="Z213" s="34"/>
      <c r="AA213" s="34"/>
      <c r="AB213" s="34"/>
      <c r="AC213" s="34"/>
      <c r="AD213" s="34"/>
      <c r="AE213" s="34"/>
      <c r="AR213" s="201" t="s">
        <v>230</v>
      </c>
      <c r="AT213" s="201" t="s">
        <v>317</v>
      </c>
      <c r="AU213" s="201" t="s">
        <v>84</v>
      </c>
      <c r="AY213" s="17" t="s">
        <v>160</v>
      </c>
      <c r="BE213" s="202">
        <f>IF(O213="základní",K213,0)</f>
        <v>0</v>
      </c>
      <c r="BF213" s="202">
        <f>IF(O213="snížená",K213,0)</f>
        <v>0</v>
      </c>
      <c r="BG213" s="202">
        <f>IF(O213="zákl. přenesená",K213,0)</f>
        <v>0</v>
      </c>
      <c r="BH213" s="202">
        <f>IF(O213="sníž. přenesená",K213,0)</f>
        <v>0</v>
      </c>
      <c r="BI213" s="202">
        <f>IF(O213="nulová",K213,0)</f>
        <v>0</v>
      </c>
      <c r="BJ213" s="17" t="s">
        <v>82</v>
      </c>
      <c r="BK213" s="202">
        <f>ROUND(P213*H213,2)</f>
        <v>0</v>
      </c>
      <c r="BL213" s="17" t="s">
        <v>168</v>
      </c>
      <c r="BM213" s="201" t="s">
        <v>567</v>
      </c>
    </row>
    <row r="214" spans="1:65" s="2" customFormat="1">
      <c r="A214" s="34"/>
      <c r="B214" s="35"/>
      <c r="C214" s="36"/>
      <c r="D214" s="203" t="s">
        <v>170</v>
      </c>
      <c r="E214" s="36"/>
      <c r="F214" s="204" t="s">
        <v>568</v>
      </c>
      <c r="G214" s="36"/>
      <c r="H214" s="36"/>
      <c r="I214" s="205"/>
      <c r="J214" s="205"/>
      <c r="K214" s="36"/>
      <c r="L214" s="36"/>
      <c r="M214" s="39"/>
      <c r="N214" s="206"/>
      <c r="O214" s="207"/>
      <c r="P214" s="71"/>
      <c r="Q214" s="71"/>
      <c r="R214" s="71"/>
      <c r="S214" s="71"/>
      <c r="T214" s="71"/>
      <c r="U214" s="71"/>
      <c r="V214" s="71"/>
      <c r="W214" s="71"/>
      <c r="X214" s="72"/>
      <c r="Y214" s="34"/>
      <c r="Z214" s="34"/>
      <c r="AA214" s="34"/>
      <c r="AB214" s="34"/>
      <c r="AC214" s="34"/>
      <c r="AD214" s="34"/>
      <c r="AE214" s="34"/>
      <c r="AT214" s="17" t="s">
        <v>170</v>
      </c>
      <c r="AU214" s="17" t="s">
        <v>84</v>
      </c>
    </row>
    <row r="215" spans="1:65" s="13" customFormat="1">
      <c r="B215" s="209"/>
      <c r="C215" s="210"/>
      <c r="D215" s="203" t="s">
        <v>195</v>
      </c>
      <c r="E215" s="211" t="s">
        <v>1</v>
      </c>
      <c r="F215" s="212" t="s">
        <v>569</v>
      </c>
      <c r="G215" s="210"/>
      <c r="H215" s="213">
        <v>1.42</v>
      </c>
      <c r="I215" s="214"/>
      <c r="J215" s="214"/>
      <c r="K215" s="210"/>
      <c r="L215" s="210"/>
      <c r="M215" s="215"/>
      <c r="N215" s="216"/>
      <c r="O215" s="217"/>
      <c r="P215" s="217"/>
      <c r="Q215" s="217"/>
      <c r="R215" s="217"/>
      <c r="S215" s="217"/>
      <c r="T215" s="217"/>
      <c r="U215" s="217"/>
      <c r="V215" s="217"/>
      <c r="W215" s="217"/>
      <c r="X215" s="218"/>
      <c r="AT215" s="219" t="s">
        <v>195</v>
      </c>
      <c r="AU215" s="219" t="s">
        <v>84</v>
      </c>
      <c r="AV215" s="13" t="s">
        <v>84</v>
      </c>
      <c r="AW215" s="13" t="s">
        <v>5</v>
      </c>
      <c r="AX215" s="13" t="s">
        <v>82</v>
      </c>
      <c r="AY215" s="219" t="s">
        <v>160</v>
      </c>
    </row>
    <row r="216" spans="1:65" s="2" customFormat="1" ht="24.2" customHeight="1">
      <c r="A216" s="34"/>
      <c r="B216" s="35"/>
      <c r="C216" s="241" t="s">
        <v>327</v>
      </c>
      <c r="D216" s="241" t="s">
        <v>317</v>
      </c>
      <c r="E216" s="242" t="s">
        <v>570</v>
      </c>
      <c r="F216" s="243" t="s">
        <v>571</v>
      </c>
      <c r="G216" s="244" t="s">
        <v>191</v>
      </c>
      <c r="H216" s="245">
        <v>31.210999999999999</v>
      </c>
      <c r="I216" s="246"/>
      <c r="J216" s="247"/>
      <c r="K216" s="248">
        <f>ROUND(P216*H216,2)</f>
        <v>0</v>
      </c>
      <c r="L216" s="243" t="s">
        <v>167</v>
      </c>
      <c r="M216" s="249"/>
      <c r="N216" s="250" t="s">
        <v>1</v>
      </c>
      <c r="O216" s="197" t="s">
        <v>37</v>
      </c>
      <c r="P216" s="198">
        <f>I216+J216</f>
        <v>0</v>
      </c>
      <c r="Q216" s="198">
        <f>ROUND(I216*H216,2)</f>
        <v>0</v>
      </c>
      <c r="R216" s="198">
        <f>ROUND(J216*H216,2)</f>
        <v>0</v>
      </c>
      <c r="S216" s="71"/>
      <c r="T216" s="199">
        <f>S216*H216</f>
        <v>0</v>
      </c>
      <c r="U216" s="199">
        <v>2.4289999999999998</v>
      </c>
      <c r="V216" s="199">
        <f>U216*H216</f>
        <v>75.81151899999999</v>
      </c>
      <c r="W216" s="199">
        <v>0</v>
      </c>
      <c r="X216" s="200">
        <f>W216*H216</f>
        <v>0</v>
      </c>
      <c r="Y216" s="34"/>
      <c r="Z216" s="34"/>
      <c r="AA216" s="34"/>
      <c r="AB216" s="34"/>
      <c r="AC216" s="34"/>
      <c r="AD216" s="34"/>
      <c r="AE216" s="34"/>
      <c r="AR216" s="201" t="s">
        <v>330</v>
      </c>
      <c r="AT216" s="201" t="s">
        <v>317</v>
      </c>
      <c r="AU216" s="201" t="s">
        <v>84</v>
      </c>
      <c r="AY216" s="17" t="s">
        <v>160</v>
      </c>
      <c r="BE216" s="202">
        <f>IF(O216="základní",K216,0)</f>
        <v>0</v>
      </c>
      <c r="BF216" s="202">
        <f>IF(O216="snížená",K216,0)</f>
        <v>0</v>
      </c>
      <c r="BG216" s="202">
        <f>IF(O216="zákl. přenesená",K216,0)</f>
        <v>0</v>
      </c>
      <c r="BH216" s="202">
        <f>IF(O216="sníž. přenesená",K216,0)</f>
        <v>0</v>
      </c>
      <c r="BI216" s="202">
        <f>IF(O216="nulová",K216,0)</f>
        <v>0</v>
      </c>
      <c r="BJ216" s="17" t="s">
        <v>82</v>
      </c>
      <c r="BK216" s="202">
        <f>ROUND(P216*H216,2)</f>
        <v>0</v>
      </c>
      <c r="BL216" s="17" t="s">
        <v>331</v>
      </c>
      <c r="BM216" s="201" t="s">
        <v>572</v>
      </c>
    </row>
    <row r="217" spans="1:65" s="2" customFormat="1">
      <c r="A217" s="34"/>
      <c r="B217" s="35"/>
      <c r="C217" s="36"/>
      <c r="D217" s="203" t="s">
        <v>170</v>
      </c>
      <c r="E217" s="36"/>
      <c r="F217" s="204" t="s">
        <v>573</v>
      </c>
      <c r="G217" s="36"/>
      <c r="H217" s="36"/>
      <c r="I217" s="205"/>
      <c r="J217" s="205"/>
      <c r="K217" s="36"/>
      <c r="L217" s="36"/>
      <c r="M217" s="39"/>
      <c r="N217" s="206"/>
      <c r="O217" s="207"/>
      <c r="P217" s="71"/>
      <c r="Q217" s="71"/>
      <c r="R217" s="71"/>
      <c r="S217" s="71"/>
      <c r="T217" s="71"/>
      <c r="U217" s="71"/>
      <c r="V217" s="71"/>
      <c r="W217" s="71"/>
      <c r="X217" s="72"/>
      <c r="Y217" s="34"/>
      <c r="Z217" s="34"/>
      <c r="AA217" s="34"/>
      <c r="AB217" s="34"/>
      <c r="AC217" s="34"/>
      <c r="AD217" s="34"/>
      <c r="AE217" s="34"/>
      <c r="AT217" s="17" t="s">
        <v>170</v>
      </c>
      <c r="AU217" s="17" t="s">
        <v>84</v>
      </c>
    </row>
    <row r="218" spans="1:65" s="15" customFormat="1">
      <c r="B218" s="231"/>
      <c r="C218" s="232"/>
      <c r="D218" s="203" t="s">
        <v>195</v>
      </c>
      <c r="E218" s="233" t="s">
        <v>1</v>
      </c>
      <c r="F218" s="234" t="s">
        <v>574</v>
      </c>
      <c r="G218" s="232"/>
      <c r="H218" s="233" t="s">
        <v>1</v>
      </c>
      <c r="I218" s="235"/>
      <c r="J218" s="235"/>
      <c r="K218" s="232"/>
      <c r="L218" s="232"/>
      <c r="M218" s="236"/>
      <c r="N218" s="237"/>
      <c r="O218" s="238"/>
      <c r="P218" s="238"/>
      <c r="Q218" s="238"/>
      <c r="R218" s="238"/>
      <c r="S218" s="238"/>
      <c r="T218" s="238"/>
      <c r="U218" s="238"/>
      <c r="V218" s="238"/>
      <c r="W218" s="238"/>
      <c r="X218" s="239"/>
      <c r="AT218" s="240" t="s">
        <v>195</v>
      </c>
      <c r="AU218" s="240" t="s">
        <v>84</v>
      </c>
      <c r="AV218" s="15" t="s">
        <v>82</v>
      </c>
      <c r="AW218" s="15" t="s">
        <v>5</v>
      </c>
      <c r="AX218" s="15" t="s">
        <v>74</v>
      </c>
      <c r="AY218" s="240" t="s">
        <v>160</v>
      </c>
    </row>
    <row r="219" spans="1:65" s="13" customFormat="1">
      <c r="B219" s="209"/>
      <c r="C219" s="210"/>
      <c r="D219" s="203" t="s">
        <v>195</v>
      </c>
      <c r="E219" s="211" t="s">
        <v>1</v>
      </c>
      <c r="F219" s="212" t="s">
        <v>575</v>
      </c>
      <c r="G219" s="210"/>
      <c r="H219" s="213">
        <v>21.3</v>
      </c>
      <c r="I219" s="214"/>
      <c r="J219" s="214"/>
      <c r="K219" s="210"/>
      <c r="L219" s="210"/>
      <c r="M219" s="215"/>
      <c r="N219" s="216"/>
      <c r="O219" s="217"/>
      <c r="P219" s="217"/>
      <c r="Q219" s="217"/>
      <c r="R219" s="217"/>
      <c r="S219" s="217"/>
      <c r="T219" s="217"/>
      <c r="U219" s="217"/>
      <c r="V219" s="217"/>
      <c r="W219" s="217"/>
      <c r="X219" s="218"/>
      <c r="AT219" s="219" t="s">
        <v>195</v>
      </c>
      <c r="AU219" s="219" t="s">
        <v>84</v>
      </c>
      <c r="AV219" s="13" t="s">
        <v>84</v>
      </c>
      <c r="AW219" s="13" t="s">
        <v>5</v>
      </c>
      <c r="AX219" s="13" t="s">
        <v>74</v>
      </c>
      <c r="AY219" s="219" t="s">
        <v>160</v>
      </c>
    </row>
    <row r="220" spans="1:65" s="15" customFormat="1">
      <c r="B220" s="231"/>
      <c r="C220" s="232"/>
      <c r="D220" s="203" t="s">
        <v>195</v>
      </c>
      <c r="E220" s="233" t="s">
        <v>1</v>
      </c>
      <c r="F220" s="234" t="s">
        <v>576</v>
      </c>
      <c r="G220" s="232"/>
      <c r="H220" s="233" t="s">
        <v>1</v>
      </c>
      <c r="I220" s="235"/>
      <c r="J220" s="235"/>
      <c r="K220" s="232"/>
      <c r="L220" s="232"/>
      <c r="M220" s="236"/>
      <c r="N220" s="237"/>
      <c r="O220" s="238"/>
      <c r="P220" s="238"/>
      <c r="Q220" s="238"/>
      <c r="R220" s="238"/>
      <c r="S220" s="238"/>
      <c r="T220" s="238"/>
      <c r="U220" s="238"/>
      <c r="V220" s="238"/>
      <c r="W220" s="238"/>
      <c r="X220" s="239"/>
      <c r="AT220" s="240" t="s">
        <v>195</v>
      </c>
      <c r="AU220" s="240" t="s">
        <v>84</v>
      </c>
      <c r="AV220" s="15" t="s">
        <v>82</v>
      </c>
      <c r="AW220" s="15" t="s">
        <v>5</v>
      </c>
      <c r="AX220" s="15" t="s">
        <v>74</v>
      </c>
      <c r="AY220" s="240" t="s">
        <v>160</v>
      </c>
    </row>
    <row r="221" spans="1:65" s="13" customFormat="1">
      <c r="B221" s="209"/>
      <c r="C221" s="210"/>
      <c r="D221" s="203" t="s">
        <v>195</v>
      </c>
      <c r="E221" s="211" t="s">
        <v>1</v>
      </c>
      <c r="F221" s="212" t="s">
        <v>577</v>
      </c>
      <c r="G221" s="210"/>
      <c r="H221" s="213">
        <v>0.14199999999999999</v>
      </c>
      <c r="I221" s="214"/>
      <c r="J221" s="214"/>
      <c r="K221" s="210"/>
      <c r="L221" s="210"/>
      <c r="M221" s="215"/>
      <c r="N221" s="216"/>
      <c r="O221" s="217"/>
      <c r="P221" s="217"/>
      <c r="Q221" s="217"/>
      <c r="R221" s="217"/>
      <c r="S221" s="217"/>
      <c r="T221" s="217"/>
      <c r="U221" s="217"/>
      <c r="V221" s="217"/>
      <c r="W221" s="217"/>
      <c r="X221" s="218"/>
      <c r="AT221" s="219" t="s">
        <v>195</v>
      </c>
      <c r="AU221" s="219" t="s">
        <v>84</v>
      </c>
      <c r="AV221" s="13" t="s">
        <v>84</v>
      </c>
      <c r="AW221" s="13" t="s">
        <v>5</v>
      </c>
      <c r="AX221" s="13" t="s">
        <v>74</v>
      </c>
      <c r="AY221" s="219" t="s">
        <v>160</v>
      </c>
    </row>
    <row r="222" spans="1:65" s="15" customFormat="1">
      <c r="B222" s="231"/>
      <c r="C222" s="232"/>
      <c r="D222" s="203" t="s">
        <v>195</v>
      </c>
      <c r="E222" s="233" t="s">
        <v>1</v>
      </c>
      <c r="F222" s="234" t="s">
        <v>578</v>
      </c>
      <c r="G222" s="232"/>
      <c r="H222" s="233" t="s">
        <v>1</v>
      </c>
      <c r="I222" s="235"/>
      <c r="J222" s="235"/>
      <c r="K222" s="232"/>
      <c r="L222" s="232"/>
      <c r="M222" s="236"/>
      <c r="N222" s="237"/>
      <c r="O222" s="238"/>
      <c r="P222" s="238"/>
      <c r="Q222" s="238"/>
      <c r="R222" s="238"/>
      <c r="S222" s="238"/>
      <c r="T222" s="238"/>
      <c r="U222" s="238"/>
      <c r="V222" s="238"/>
      <c r="W222" s="238"/>
      <c r="X222" s="239"/>
      <c r="AT222" s="240" t="s">
        <v>195</v>
      </c>
      <c r="AU222" s="240" t="s">
        <v>84</v>
      </c>
      <c r="AV222" s="15" t="s">
        <v>82</v>
      </c>
      <c r="AW222" s="15" t="s">
        <v>5</v>
      </c>
      <c r="AX222" s="15" t="s">
        <v>74</v>
      </c>
      <c r="AY222" s="240" t="s">
        <v>160</v>
      </c>
    </row>
    <row r="223" spans="1:65" s="13" customFormat="1">
      <c r="B223" s="209"/>
      <c r="C223" s="210"/>
      <c r="D223" s="203" t="s">
        <v>195</v>
      </c>
      <c r="E223" s="211" t="s">
        <v>1</v>
      </c>
      <c r="F223" s="212" t="s">
        <v>579</v>
      </c>
      <c r="G223" s="210"/>
      <c r="H223" s="213">
        <v>9.625</v>
      </c>
      <c r="I223" s="214"/>
      <c r="J223" s="214"/>
      <c r="K223" s="210"/>
      <c r="L223" s="210"/>
      <c r="M223" s="215"/>
      <c r="N223" s="216"/>
      <c r="O223" s="217"/>
      <c r="P223" s="217"/>
      <c r="Q223" s="217"/>
      <c r="R223" s="217"/>
      <c r="S223" s="217"/>
      <c r="T223" s="217"/>
      <c r="U223" s="217"/>
      <c r="V223" s="217"/>
      <c r="W223" s="217"/>
      <c r="X223" s="218"/>
      <c r="AT223" s="219" t="s">
        <v>195</v>
      </c>
      <c r="AU223" s="219" t="s">
        <v>84</v>
      </c>
      <c r="AV223" s="13" t="s">
        <v>84</v>
      </c>
      <c r="AW223" s="13" t="s">
        <v>5</v>
      </c>
      <c r="AX223" s="13" t="s">
        <v>74</v>
      </c>
      <c r="AY223" s="219" t="s">
        <v>160</v>
      </c>
    </row>
    <row r="224" spans="1:65" s="15" customFormat="1">
      <c r="B224" s="231"/>
      <c r="C224" s="232"/>
      <c r="D224" s="203" t="s">
        <v>195</v>
      </c>
      <c r="E224" s="233" t="s">
        <v>1</v>
      </c>
      <c r="F224" s="234" t="s">
        <v>580</v>
      </c>
      <c r="G224" s="232"/>
      <c r="H224" s="233" t="s">
        <v>1</v>
      </c>
      <c r="I224" s="235"/>
      <c r="J224" s="235"/>
      <c r="K224" s="232"/>
      <c r="L224" s="232"/>
      <c r="M224" s="236"/>
      <c r="N224" s="237"/>
      <c r="O224" s="238"/>
      <c r="P224" s="238"/>
      <c r="Q224" s="238"/>
      <c r="R224" s="238"/>
      <c r="S224" s="238"/>
      <c r="T224" s="238"/>
      <c r="U224" s="238"/>
      <c r="V224" s="238"/>
      <c r="W224" s="238"/>
      <c r="X224" s="239"/>
      <c r="AT224" s="240" t="s">
        <v>195</v>
      </c>
      <c r="AU224" s="240" t="s">
        <v>84</v>
      </c>
      <c r="AV224" s="15" t="s">
        <v>82</v>
      </c>
      <c r="AW224" s="15" t="s">
        <v>5</v>
      </c>
      <c r="AX224" s="15" t="s">
        <v>74</v>
      </c>
      <c r="AY224" s="240" t="s">
        <v>160</v>
      </c>
    </row>
    <row r="225" spans="1:65" s="13" customFormat="1">
      <c r="B225" s="209"/>
      <c r="C225" s="210"/>
      <c r="D225" s="203" t="s">
        <v>195</v>
      </c>
      <c r="E225" s="211" t="s">
        <v>1</v>
      </c>
      <c r="F225" s="212" t="s">
        <v>581</v>
      </c>
      <c r="G225" s="210"/>
      <c r="H225" s="213">
        <v>0.14399999999999999</v>
      </c>
      <c r="I225" s="214"/>
      <c r="J225" s="214"/>
      <c r="K225" s="210"/>
      <c r="L225" s="210"/>
      <c r="M225" s="215"/>
      <c r="N225" s="216"/>
      <c r="O225" s="217"/>
      <c r="P225" s="217"/>
      <c r="Q225" s="217"/>
      <c r="R225" s="217"/>
      <c r="S225" s="217"/>
      <c r="T225" s="217"/>
      <c r="U225" s="217"/>
      <c r="V225" s="217"/>
      <c r="W225" s="217"/>
      <c r="X225" s="218"/>
      <c r="AT225" s="219" t="s">
        <v>195</v>
      </c>
      <c r="AU225" s="219" t="s">
        <v>84</v>
      </c>
      <c r="AV225" s="13" t="s">
        <v>84</v>
      </c>
      <c r="AW225" s="13" t="s">
        <v>5</v>
      </c>
      <c r="AX225" s="13" t="s">
        <v>74</v>
      </c>
      <c r="AY225" s="219" t="s">
        <v>160</v>
      </c>
    </row>
    <row r="226" spans="1:65" s="14" customFormat="1">
      <c r="B226" s="220"/>
      <c r="C226" s="221"/>
      <c r="D226" s="203" t="s">
        <v>195</v>
      </c>
      <c r="E226" s="222" t="s">
        <v>1</v>
      </c>
      <c r="F226" s="223" t="s">
        <v>198</v>
      </c>
      <c r="G226" s="221"/>
      <c r="H226" s="224">
        <v>31.210999999999999</v>
      </c>
      <c r="I226" s="225"/>
      <c r="J226" s="225"/>
      <c r="K226" s="221"/>
      <c r="L226" s="221"/>
      <c r="M226" s="226"/>
      <c r="N226" s="227"/>
      <c r="O226" s="228"/>
      <c r="P226" s="228"/>
      <c r="Q226" s="228"/>
      <c r="R226" s="228"/>
      <c r="S226" s="228"/>
      <c r="T226" s="228"/>
      <c r="U226" s="228"/>
      <c r="V226" s="228"/>
      <c r="W226" s="228"/>
      <c r="X226" s="229"/>
      <c r="AT226" s="230" t="s">
        <v>195</v>
      </c>
      <c r="AU226" s="230" t="s">
        <v>84</v>
      </c>
      <c r="AV226" s="14" t="s">
        <v>168</v>
      </c>
      <c r="AW226" s="14" t="s">
        <v>5</v>
      </c>
      <c r="AX226" s="14" t="s">
        <v>82</v>
      </c>
      <c r="AY226" s="230" t="s">
        <v>160</v>
      </c>
    </row>
    <row r="227" spans="1:65" s="2" customFormat="1" ht="24.2" customHeight="1">
      <c r="A227" s="34"/>
      <c r="B227" s="35"/>
      <c r="C227" s="241" t="s">
        <v>335</v>
      </c>
      <c r="D227" s="241" t="s">
        <v>317</v>
      </c>
      <c r="E227" s="242" t="s">
        <v>582</v>
      </c>
      <c r="F227" s="243" t="s">
        <v>583</v>
      </c>
      <c r="G227" s="244" t="s">
        <v>338</v>
      </c>
      <c r="H227" s="245">
        <v>79.558000000000007</v>
      </c>
      <c r="I227" s="246"/>
      <c r="J227" s="247"/>
      <c r="K227" s="248">
        <f>ROUND(P227*H227,2)</f>
        <v>0</v>
      </c>
      <c r="L227" s="243" t="s">
        <v>167</v>
      </c>
      <c r="M227" s="249"/>
      <c r="N227" s="250" t="s">
        <v>1</v>
      </c>
      <c r="O227" s="197" t="s">
        <v>37</v>
      </c>
      <c r="P227" s="198">
        <f>I227+J227</f>
        <v>0</v>
      </c>
      <c r="Q227" s="198">
        <f>ROUND(I227*H227,2)</f>
        <v>0</v>
      </c>
      <c r="R227" s="198">
        <f>ROUND(J227*H227,2)</f>
        <v>0</v>
      </c>
      <c r="S227" s="71"/>
      <c r="T227" s="199">
        <f>S227*H227</f>
        <v>0</v>
      </c>
      <c r="U227" s="199">
        <v>1</v>
      </c>
      <c r="V227" s="199">
        <f>U227*H227</f>
        <v>79.558000000000007</v>
      </c>
      <c r="W227" s="199">
        <v>0</v>
      </c>
      <c r="X227" s="200">
        <f>W227*H227</f>
        <v>0</v>
      </c>
      <c r="Y227" s="34"/>
      <c r="Z227" s="34"/>
      <c r="AA227" s="34"/>
      <c r="AB227" s="34"/>
      <c r="AC227" s="34"/>
      <c r="AD227" s="34"/>
      <c r="AE227" s="34"/>
      <c r="AR227" s="201" t="s">
        <v>330</v>
      </c>
      <c r="AT227" s="201" t="s">
        <v>317</v>
      </c>
      <c r="AU227" s="201" t="s">
        <v>84</v>
      </c>
      <c r="AY227" s="17" t="s">
        <v>160</v>
      </c>
      <c r="BE227" s="202">
        <f>IF(O227="základní",K227,0)</f>
        <v>0</v>
      </c>
      <c r="BF227" s="202">
        <f>IF(O227="snížená",K227,0)</f>
        <v>0</v>
      </c>
      <c r="BG227" s="202">
        <f>IF(O227="zákl. přenesená",K227,0)</f>
        <v>0</v>
      </c>
      <c r="BH227" s="202">
        <f>IF(O227="sníž. přenesená",K227,0)</f>
        <v>0</v>
      </c>
      <c r="BI227" s="202">
        <f>IF(O227="nulová",K227,0)</f>
        <v>0</v>
      </c>
      <c r="BJ227" s="17" t="s">
        <v>82</v>
      </c>
      <c r="BK227" s="202">
        <f>ROUND(P227*H227,2)</f>
        <v>0</v>
      </c>
      <c r="BL227" s="17" t="s">
        <v>331</v>
      </c>
      <c r="BM227" s="201" t="s">
        <v>584</v>
      </c>
    </row>
    <row r="228" spans="1:65" s="2" customFormat="1">
      <c r="A228" s="34"/>
      <c r="B228" s="35"/>
      <c r="C228" s="36"/>
      <c r="D228" s="203" t="s">
        <v>170</v>
      </c>
      <c r="E228" s="36"/>
      <c r="F228" s="204" t="s">
        <v>583</v>
      </c>
      <c r="G228" s="36"/>
      <c r="H228" s="36"/>
      <c r="I228" s="205"/>
      <c r="J228" s="205"/>
      <c r="K228" s="36"/>
      <c r="L228" s="36"/>
      <c r="M228" s="39"/>
      <c r="N228" s="206"/>
      <c r="O228" s="207"/>
      <c r="P228" s="71"/>
      <c r="Q228" s="71"/>
      <c r="R228" s="71"/>
      <c r="S228" s="71"/>
      <c r="T228" s="71"/>
      <c r="U228" s="71"/>
      <c r="V228" s="71"/>
      <c r="W228" s="71"/>
      <c r="X228" s="72"/>
      <c r="Y228" s="34"/>
      <c r="Z228" s="34"/>
      <c r="AA228" s="34"/>
      <c r="AB228" s="34"/>
      <c r="AC228" s="34"/>
      <c r="AD228" s="34"/>
      <c r="AE228" s="34"/>
      <c r="AT228" s="17" t="s">
        <v>170</v>
      </c>
      <c r="AU228" s="17" t="s">
        <v>84</v>
      </c>
    </row>
    <row r="229" spans="1:65" s="15" customFormat="1">
      <c r="B229" s="231"/>
      <c r="C229" s="232"/>
      <c r="D229" s="203" t="s">
        <v>195</v>
      </c>
      <c r="E229" s="233" t="s">
        <v>1</v>
      </c>
      <c r="F229" s="234" t="s">
        <v>585</v>
      </c>
      <c r="G229" s="232"/>
      <c r="H229" s="233" t="s">
        <v>1</v>
      </c>
      <c r="I229" s="235"/>
      <c r="J229" s="235"/>
      <c r="K229" s="232"/>
      <c r="L229" s="232"/>
      <c r="M229" s="236"/>
      <c r="N229" s="237"/>
      <c r="O229" s="238"/>
      <c r="P229" s="238"/>
      <c r="Q229" s="238"/>
      <c r="R229" s="238"/>
      <c r="S229" s="238"/>
      <c r="T229" s="238"/>
      <c r="U229" s="238"/>
      <c r="V229" s="238"/>
      <c r="W229" s="238"/>
      <c r="X229" s="239"/>
      <c r="AT229" s="240" t="s">
        <v>195</v>
      </c>
      <c r="AU229" s="240" t="s">
        <v>84</v>
      </c>
      <c r="AV229" s="15" t="s">
        <v>82</v>
      </c>
      <c r="AW229" s="15" t="s">
        <v>5</v>
      </c>
      <c r="AX229" s="15" t="s">
        <v>74</v>
      </c>
      <c r="AY229" s="240" t="s">
        <v>160</v>
      </c>
    </row>
    <row r="230" spans="1:65" s="13" customFormat="1">
      <c r="B230" s="209"/>
      <c r="C230" s="210"/>
      <c r="D230" s="203" t="s">
        <v>195</v>
      </c>
      <c r="E230" s="211" t="s">
        <v>1</v>
      </c>
      <c r="F230" s="212" t="s">
        <v>586</v>
      </c>
      <c r="G230" s="210"/>
      <c r="H230" s="213">
        <v>7.58</v>
      </c>
      <c r="I230" s="214"/>
      <c r="J230" s="214"/>
      <c r="K230" s="210"/>
      <c r="L230" s="210"/>
      <c r="M230" s="215"/>
      <c r="N230" s="216"/>
      <c r="O230" s="217"/>
      <c r="P230" s="217"/>
      <c r="Q230" s="217"/>
      <c r="R230" s="217"/>
      <c r="S230" s="217"/>
      <c r="T230" s="217"/>
      <c r="U230" s="217"/>
      <c r="V230" s="217"/>
      <c r="W230" s="217"/>
      <c r="X230" s="218"/>
      <c r="AT230" s="219" t="s">
        <v>195</v>
      </c>
      <c r="AU230" s="219" t="s">
        <v>84</v>
      </c>
      <c r="AV230" s="13" t="s">
        <v>84</v>
      </c>
      <c r="AW230" s="13" t="s">
        <v>5</v>
      </c>
      <c r="AX230" s="13" t="s">
        <v>74</v>
      </c>
      <c r="AY230" s="219" t="s">
        <v>160</v>
      </c>
    </row>
    <row r="231" spans="1:65" s="15" customFormat="1">
      <c r="B231" s="231"/>
      <c r="C231" s="232"/>
      <c r="D231" s="203" t="s">
        <v>195</v>
      </c>
      <c r="E231" s="233" t="s">
        <v>1</v>
      </c>
      <c r="F231" s="234" t="s">
        <v>587</v>
      </c>
      <c r="G231" s="232"/>
      <c r="H231" s="233" t="s">
        <v>1</v>
      </c>
      <c r="I231" s="235"/>
      <c r="J231" s="235"/>
      <c r="K231" s="232"/>
      <c r="L231" s="232"/>
      <c r="M231" s="236"/>
      <c r="N231" s="237"/>
      <c r="O231" s="238"/>
      <c r="P231" s="238"/>
      <c r="Q231" s="238"/>
      <c r="R231" s="238"/>
      <c r="S231" s="238"/>
      <c r="T231" s="238"/>
      <c r="U231" s="238"/>
      <c r="V231" s="238"/>
      <c r="W231" s="238"/>
      <c r="X231" s="239"/>
      <c r="AT231" s="240" t="s">
        <v>195</v>
      </c>
      <c r="AU231" s="240" t="s">
        <v>84</v>
      </c>
      <c r="AV231" s="15" t="s">
        <v>82</v>
      </c>
      <c r="AW231" s="15" t="s">
        <v>5</v>
      </c>
      <c r="AX231" s="15" t="s">
        <v>74</v>
      </c>
      <c r="AY231" s="240" t="s">
        <v>160</v>
      </c>
    </row>
    <row r="232" spans="1:65" s="13" customFormat="1">
      <c r="B232" s="209"/>
      <c r="C232" s="210"/>
      <c r="D232" s="203" t="s">
        <v>195</v>
      </c>
      <c r="E232" s="211" t="s">
        <v>1</v>
      </c>
      <c r="F232" s="212" t="s">
        <v>588</v>
      </c>
      <c r="G232" s="210"/>
      <c r="H232" s="213">
        <v>70.875</v>
      </c>
      <c r="I232" s="214"/>
      <c r="J232" s="214"/>
      <c r="K232" s="210"/>
      <c r="L232" s="210"/>
      <c r="M232" s="215"/>
      <c r="N232" s="216"/>
      <c r="O232" s="217"/>
      <c r="P232" s="217"/>
      <c r="Q232" s="217"/>
      <c r="R232" s="217"/>
      <c r="S232" s="217"/>
      <c r="T232" s="217"/>
      <c r="U232" s="217"/>
      <c r="V232" s="217"/>
      <c r="W232" s="217"/>
      <c r="X232" s="218"/>
      <c r="AT232" s="219" t="s">
        <v>195</v>
      </c>
      <c r="AU232" s="219" t="s">
        <v>84</v>
      </c>
      <c r="AV232" s="13" t="s">
        <v>84</v>
      </c>
      <c r="AW232" s="13" t="s">
        <v>5</v>
      </c>
      <c r="AX232" s="13" t="s">
        <v>74</v>
      </c>
      <c r="AY232" s="219" t="s">
        <v>160</v>
      </c>
    </row>
    <row r="233" spans="1:65" s="15" customFormat="1">
      <c r="B233" s="231"/>
      <c r="C233" s="232"/>
      <c r="D233" s="203" t="s">
        <v>195</v>
      </c>
      <c r="E233" s="233" t="s">
        <v>1</v>
      </c>
      <c r="F233" s="234" t="s">
        <v>589</v>
      </c>
      <c r="G233" s="232"/>
      <c r="H233" s="233" t="s">
        <v>1</v>
      </c>
      <c r="I233" s="235"/>
      <c r="J233" s="235"/>
      <c r="K233" s="232"/>
      <c r="L233" s="232"/>
      <c r="M233" s="236"/>
      <c r="N233" s="237"/>
      <c r="O233" s="238"/>
      <c r="P233" s="238"/>
      <c r="Q233" s="238"/>
      <c r="R233" s="238"/>
      <c r="S233" s="238"/>
      <c r="T233" s="238"/>
      <c r="U233" s="238"/>
      <c r="V233" s="238"/>
      <c r="W233" s="238"/>
      <c r="X233" s="239"/>
      <c r="AT233" s="240" t="s">
        <v>195</v>
      </c>
      <c r="AU233" s="240" t="s">
        <v>84</v>
      </c>
      <c r="AV233" s="15" t="s">
        <v>82</v>
      </c>
      <c r="AW233" s="15" t="s">
        <v>5</v>
      </c>
      <c r="AX233" s="15" t="s">
        <v>74</v>
      </c>
      <c r="AY233" s="240" t="s">
        <v>160</v>
      </c>
    </row>
    <row r="234" spans="1:65" s="13" customFormat="1">
      <c r="B234" s="209"/>
      <c r="C234" s="210"/>
      <c r="D234" s="203" t="s">
        <v>195</v>
      </c>
      <c r="E234" s="211" t="s">
        <v>1</v>
      </c>
      <c r="F234" s="212" t="s">
        <v>590</v>
      </c>
      <c r="G234" s="210"/>
      <c r="H234" s="213">
        <v>1.103</v>
      </c>
      <c r="I234" s="214"/>
      <c r="J234" s="214"/>
      <c r="K234" s="210"/>
      <c r="L234" s="210"/>
      <c r="M234" s="215"/>
      <c r="N234" s="216"/>
      <c r="O234" s="217"/>
      <c r="P234" s="217"/>
      <c r="Q234" s="217"/>
      <c r="R234" s="217"/>
      <c r="S234" s="217"/>
      <c r="T234" s="217"/>
      <c r="U234" s="217"/>
      <c r="V234" s="217"/>
      <c r="W234" s="217"/>
      <c r="X234" s="218"/>
      <c r="AT234" s="219" t="s">
        <v>195</v>
      </c>
      <c r="AU234" s="219" t="s">
        <v>84</v>
      </c>
      <c r="AV234" s="13" t="s">
        <v>84</v>
      </c>
      <c r="AW234" s="13" t="s">
        <v>5</v>
      </c>
      <c r="AX234" s="13" t="s">
        <v>74</v>
      </c>
      <c r="AY234" s="219" t="s">
        <v>160</v>
      </c>
    </row>
    <row r="235" spans="1:65" s="14" customFormat="1">
      <c r="B235" s="220"/>
      <c r="C235" s="221"/>
      <c r="D235" s="203" t="s">
        <v>195</v>
      </c>
      <c r="E235" s="222" t="s">
        <v>1</v>
      </c>
      <c r="F235" s="223" t="s">
        <v>198</v>
      </c>
      <c r="G235" s="221"/>
      <c r="H235" s="224">
        <v>79.557999999999993</v>
      </c>
      <c r="I235" s="225"/>
      <c r="J235" s="225"/>
      <c r="K235" s="221"/>
      <c r="L235" s="221"/>
      <c r="M235" s="226"/>
      <c r="N235" s="227"/>
      <c r="O235" s="228"/>
      <c r="P235" s="228"/>
      <c r="Q235" s="228"/>
      <c r="R235" s="228"/>
      <c r="S235" s="228"/>
      <c r="T235" s="228"/>
      <c r="U235" s="228"/>
      <c r="V235" s="228"/>
      <c r="W235" s="228"/>
      <c r="X235" s="229"/>
      <c r="AT235" s="230" t="s">
        <v>195</v>
      </c>
      <c r="AU235" s="230" t="s">
        <v>84</v>
      </c>
      <c r="AV235" s="14" t="s">
        <v>168</v>
      </c>
      <c r="AW235" s="14" t="s">
        <v>5</v>
      </c>
      <c r="AX235" s="14" t="s">
        <v>82</v>
      </c>
      <c r="AY235" s="230" t="s">
        <v>160</v>
      </c>
    </row>
    <row r="236" spans="1:65" s="2" customFormat="1" ht="24.2" customHeight="1">
      <c r="A236" s="34"/>
      <c r="B236" s="35"/>
      <c r="C236" s="241" t="s">
        <v>343</v>
      </c>
      <c r="D236" s="241" t="s">
        <v>317</v>
      </c>
      <c r="E236" s="242" t="s">
        <v>591</v>
      </c>
      <c r="F236" s="243" t="s">
        <v>592</v>
      </c>
      <c r="G236" s="244" t="s">
        <v>338</v>
      </c>
      <c r="H236" s="245">
        <v>23.824000000000002</v>
      </c>
      <c r="I236" s="246"/>
      <c r="J236" s="247"/>
      <c r="K236" s="248">
        <f>ROUND(P236*H236,2)</f>
        <v>0</v>
      </c>
      <c r="L236" s="243" t="s">
        <v>167</v>
      </c>
      <c r="M236" s="249"/>
      <c r="N236" s="250" t="s">
        <v>1</v>
      </c>
      <c r="O236" s="197" t="s">
        <v>37</v>
      </c>
      <c r="P236" s="198">
        <f>I236+J236</f>
        <v>0</v>
      </c>
      <c r="Q236" s="198">
        <f>ROUND(I236*H236,2)</f>
        <v>0</v>
      </c>
      <c r="R236" s="198">
        <f>ROUND(J236*H236,2)</f>
        <v>0</v>
      </c>
      <c r="S236" s="71"/>
      <c r="T236" s="199">
        <f>S236*H236</f>
        <v>0</v>
      </c>
      <c r="U236" s="199">
        <v>1</v>
      </c>
      <c r="V236" s="199">
        <f>U236*H236</f>
        <v>23.824000000000002</v>
      </c>
      <c r="W236" s="199">
        <v>0</v>
      </c>
      <c r="X236" s="200">
        <f>W236*H236</f>
        <v>0</v>
      </c>
      <c r="Y236" s="34"/>
      <c r="Z236" s="34"/>
      <c r="AA236" s="34"/>
      <c r="AB236" s="34"/>
      <c r="AC236" s="34"/>
      <c r="AD236" s="34"/>
      <c r="AE236" s="34"/>
      <c r="AR236" s="201" t="s">
        <v>330</v>
      </c>
      <c r="AT236" s="201" t="s">
        <v>317</v>
      </c>
      <c r="AU236" s="201" t="s">
        <v>84</v>
      </c>
      <c r="AY236" s="17" t="s">
        <v>160</v>
      </c>
      <c r="BE236" s="202">
        <f>IF(O236="základní",K236,0)</f>
        <v>0</v>
      </c>
      <c r="BF236" s="202">
        <f>IF(O236="snížená",K236,0)</f>
        <v>0</v>
      </c>
      <c r="BG236" s="202">
        <f>IF(O236="zákl. přenesená",K236,0)</f>
        <v>0</v>
      </c>
      <c r="BH236" s="202">
        <f>IF(O236="sníž. přenesená",K236,0)</f>
        <v>0</v>
      </c>
      <c r="BI236" s="202">
        <f>IF(O236="nulová",K236,0)</f>
        <v>0</v>
      </c>
      <c r="BJ236" s="17" t="s">
        <v>82</v>
      </c>
      <c r="BK236" s="202">
        <f>ROUND(P236*H236,2)</f>
        <v>0</v>
      </c>
      <c r="BL236" s="17" t="s">
        <v>331</v>
      </c>
      <c r="BM236" s="201" t="s">
        <v>593</v>
      </c>
    </row>
    <row r="237" spans="1:65" s="2" customFormat="1">
      <c r="A237" s="34"/>
      <c r="B237" s="35"/>
      <c r="C237" s="36"/>
      <c r="D237" s="203" t="s">
        <v>170</v>
      </c>
      <c r="E237" s="36"/>
      <c r="F237" s="204" t="s">
        <v>592</v>
      </c>
      <c r="G237" s="36"/>
      <c r="H237" s="36"/>
      <c r="I237" s="205"/>
      <c r="J237" s="205"/>
      <c r="K237" s="36"/>
      <c r="L237" s="36"/>
      <c r="M237" s="39"/>
      <c r="N237" s="206"/>
      <c r="O237" s="207"/>
      <c r="P237" s="71"/>
      <c r="Q237" s="71"/>
      <c r="R237" s="71"/>
      <c r="S237" s="71"/>
      <c r="T237" s="71"/>
      <c r="U237" s="71"/>
      <c r="V237" s="71"/>
      <c r="W237" s="71"/>
      <c r="X237" s="72"/>
      <c r="Y237" s="34"/>
      <c r="Z237" s="34"/>
      <c r="AA237" s="34"/>
      <c r="AB237" s="34"/>
      <c r="AC237" s="34"/>
      <c r="AD237" s="34"/>
      <c r="AE237" s="34"/>
      <c r="AT237" s="17" t="s">
        <v>170</v>
      </c>
      <c r="AU237" s="17" t="s">
        <v>84</v>
      </c>
    </row>
    <row r="238" spans="1:65" s="15" customFormat="1">
      <c r="B238" s="231"/>
      <c r="C238" s="232"/>
      <c r="D238" s="203" t="s">
        <v>195</v>
      </c>
      <c r="E238" s="233" t="s">
        <v>1</v>
      </c>
      <c r="F238" s="234" t="s">
        <v>594</v>
      </c>
      <c r="G238" s="232"/>
      <c r="H238" s="233" t="s">
        <v>1</v>
      </c>
      <c r="I238" s="235"/>
      <c r="J238" s="235"/>
      <c r="K238" s="232"/>
      <c r="L238" s="232"/>
      <c r="M238" s="236"/>
      <c r="N238" s="237"/>
      <c r="O238" s="238"/>
      <c r="P238" s="238"/>
      <c r="Q238" s="238"/>
      <c r="R238" s="238"/>
      <c r="S238" s="238"/>
      <c r="T238" s="238"/>
      <c r="U238" s="238"/>
      <c r="V238" s="238"/>
      <c r="W238" s="238"/>
      <c r="X238" s="239"/>
      <c r="AT238" s="240" t="s">
        <v>195</v>
      </c>
      <c r="AU238" s="240" t="s">
        <v>84</v>
      </c>
      <c r="AV238" s="15" t="s">
        <v>82</v>
      </c>
      <c r="AW238" s="15" t="s">
        <v>5</v>
      </c>
      <c r="AX238" s="15" t="s">
        <v>74</v>
      </c>
      <c r="AY238" s="240" t="s">
        <v>160</v>
      </c>
    </row>
    <row r="239" spans="1:65" s="13" customFormat="1">
      <c r="B239" s="209"/>
      <c r="C239" s="210"/>
      <c r="D239" s="203" t="s">
        <v>195</v>
      </c>
      <c r="E239" s="211" t="s">
        <v>1</v>
      </c>
      <c r="F239" s="212" t="s">
        <v>595</v>
      </c>
      <c r="G239" s="210"/>
      <c r="H239" s="213">
        <v>3.8210000000000002</v>
      </c>
      <c r="I239" s="214"/>
      <c r="J239" s="214"/>
      <c r="K239" s="210"/>
      <c r="L239" s="210"/>
      <c r="M239" s="215"/>
      <c r="N239" s="216"/>
      <c r="O239" s="217"/>
      <c r="P239" s="217"/>
      <c r="Q239" s="217"/>
      <c r="R239" s="217"/>
      <c r="S239" s="217"/>
      <c r="T239" s="217"/>
      <c r="U239" s="217"/>
      <c r="V239" s="217"/>
      <c r="W239" s="217"/>
      <c r="X239" s="218"/>
      <c r="AT239" s="219" t="s">
        <v>195</v>
      </c>
      <c r="AU239" s="219" t="s">
        <v>84</v>
      </c>
      <c r="AV239" s="13" t="s">
        <v>84</v>
      </c>
      <c r="AW239" s="13" t="s">
        <v>5</v>
      </c>
      <c r="AX239" s="13" t="s">
        <v>74</v>
      </c>
      <c r="AY239" s="219" t="s">
        <v>160</v>
      </c>
    </row>
    <row r="240" spans="1:65" s="15" customFormat="1">
      <c r="B240" s="231"/>
      <c r="C240" s="232"/>
      <c r="D240" s="203" t="s">
        <v>195</v>
      </c>
      <c r="E240" s="233" t="s">
        <v>1</v>
      </c>
      <c r="F240" s="234" t="s">
        <v>587</v>
      </c>
      <c r="G240" s="232"/>
      <c r="H240" s="233" t="s">
        <v>1</v>
      </c>
      <c r="I240" s="235"/>
      <c r="J240" s="235"/>
      <c r="K240" s="232"/>
      <c r="L240" s="232"/>
      <c r="M240" s="236"/>
      <c r="N240" s="237"/>
      <c r="O240" s="238"/>
      <c r="P240" s="238"/>
      <c r="Q240" s="238"/>
      <c r="R240" s="238"/>
      <c r="S240" s="238"/>
      <c r="T240" s="238"/>
      <c r="U240" s="238"/>
      <c r="V240" s="238"/>
      <c r="W240" s="238"/>
      <c r="X240" s="239"/>
      <c r="AT240" s="240" t="s">
        <v>195</v>
      </c>
      <c r="AU240" s="240" t="s">
        <v>84</v>
      </c>
      <c r="AV240" s="15" t="s">
        <v>82</v>
      </c>
      <c r="AW240" s="15" t="s">
        <v>5</v>
      </c>
      <c r="AX240" s="15" t="s">
        <v>74</v>
      </c>
      <c r="AY240" s="240" t="s">
        <v>160</v>
      </c>
    </row>
    <row r="241" spans="1:65" s="13" customFormat="1">
      <c r="B241" s="209"/>
      <c r="C241" s="210"/>
      <c r="D241" s="203" t="s">
        <v>195</v>
      </c>
      <c r="E241" s="211" t="s">
        <v>1</v>
      </c>
      <c r="F241" s="212" t="s">
        <v>596</v>
      </c>
      <c r="G241" s="210"/>
      <c r="H241" s="213">
        <v>18.899999999999999</v>
      </c>
      <c r="I241" s="214"/>
      <c r="J241" s="214"/>
      <c r="K241" s="210"/>
      <c r="L241" s="210"/>
      <c r="M241" s="215"/>
      <c r="N241" s="216"/>
      <c r="O241" s="217"/>
      <c r="P241" s="217"/>
      <c r="Q241" s="217"/>
      <c r="R241" s="217"/>
      <c r="S241" s="217"/>
      <c r="T241" s="217"/>
      <c r="U241" s="217"/>
      <c r="V241" s="217"/>
      <c r="W241" s="217"/>
      <c r="X241" s="218"/>
      <c r="AT241" s="219" t="s">
        <v>195</v>
      </c>
      <c r="AU241" s="219" t="s">
        <v>84</v>
      </c>
      <c r="AV241" s="13" t="s">
        <v>84</v>
      </c>
      <c r="AW241" s="13" t="s">
        <v>5</v>
      </c>
      <c r="AX241" s="13" t="s">
        <v>74</v>
      </c>
      <c r="AY241" s="219" t="s">
        <v>160</v>
      </c>
    </row>
    <row r="242" spans="1:65" s="15" customFormat="1">
      <c r="B242" s="231"/>
      <c r="C242" s="232"/>
      <c r="D242" s="203" t="s">
        <v>195</v>
      </c>
      <c r="E242" s="233" t="s">
        <v>1</v>
      </c>
      <c r="F242" s="234" t="s">
        <v>597</v>
      </c>
      <c r="G242" s="232"/>
      <c r="H242" s="233" t="s">
        <v>1</v>
      </c>
      <c r="I242" s="235"/>
      <c r="J242" s="235"/>
      <c r="K242" s="232"/>
      <c r="L242" s="232"/>
      <c r="M242" s="236"/>
      <c r="N242" s="237"/>
      <c r="O242" s="238"/>
      <c r="P242" s="238"/>
      <c r="Q242" s="238"/>
      <c r="R242" s="238"/>
      <c r="S242" s="238"/>
      <c r="T242" s="238"/>
      <c r="U242" s="238"/>
      <c r="V242" s="238"/>
      <c r="W242" s="238"/>
      <c r="X242" s="239"/>
      <c r="AT242" s="240" t="s">
        <v>195</v>
      </c>
      <c r="AU242" s="240" t="s">
        <v>84</v>
      </c>
      <c r="AV242" s="15" t="s">
        <v>82</v>
      </c>
      <c r="AW242" s="15" t="s">
        <v>5</v>
      </c>
      <c r="AX242" s="15" t="s">
        <v>74</v>
      </c>
      <c r="AY242" s="240" t="s">
        <v>160</v>
      </c>
    </row>
    <row r="243" spans="1:65" s="13" customFormat="1">
      <c r="B243" s="209"/>
      <c r="C243" s="210"/>
      <c r="D243" s="203" t="s">
        <v>195</v>
      </c>
      <c r="E243" s="211" t="s">
        <v>1</v>
      </c>
      <c r="F243" s="212" t="s">
        <v>590</v>
      </c>
      <c r="G243" s="210"/>
      <c r="H243" s="213">
        <v>1.103</v>
      </c>
      <c r="I243" s="214"/>
      <c r="J243" s="214"/>
      <c r="K243" s="210"/>
      <c r="L243" s="210"/>
      <c r="M243" s="215"/>
      <c r="N243" s="216"/>
      <c r="O243" s="217"/>
      <c r="P243" s="217"/>
      <c r="Q243" s="217"/>
      <c r="R243" s="217"/>
      <c r="S243" s="217"/>
      <c r="T243" s="217"/>
      <c r="U243" s="217"/>
      <c r="V243" s="217"/>
      <c r="W243" s="217"/>
      <c r="X243" s="218"/>
      <c r="AT243" s="219" t="s">
        <v>195</v>
      </c>
      <c r="AU243" s="219" t="s">
        <v>84</v>
      </c>
      <c r="AV243" s="13" t="s">
        <v>84</v>
      </c>
      <c r="AW243" s="13" t="s">
        <v>5</v>
      </c>
      <c r="AX243" s="13" t="s">
        <v>74</v>
      </c>
      <c r="AY243" s="219" t="s">
        <v>160</v>
      </c>
    </row>
    <row r="244" spans="1:65" s="14" customFormat="1">
      <c r="B244" s="220"/>
      <c r="C244" s="221"/>
      <c r="D244" s="203" t="s">
        <v>195</v>
      </c>
      <c r="E244" s="222" t="s">
        <v>1</v>
      </c>
      <c r="F244" s="223" t="s">
        <v>198</v>
      </c>
      <c r="G244" s="221"/>
      <c r="H244" s="224">
        <v>23.824000000000002</v>
      </c>
      <c r="I244" s="225"/>
      <c r="J244" s="225"/>
      <c r="K244" s="221"/>
      <c r="L244" s="221"/>
      <c r="M244" s="226"/>
      <c r="N244" s="227"/>
      <c r="O244" s="228"/>
      <c r="P244" s="228"/>
      <c r="Q244" s="228"/>
      <c r="R244" s="228"/>
      <c r="S244" s="228"/>
      <c r="T244" s="228"/>
      <c r="U244" s="228"/>
      <c r="V244" s="228"/>
      <c r="W244" s="228"/>
      <c r="X244" s="229"/>
      <c r="AT244" s="230" t="s">
        <v>195</v>
      </c>
      <c r="AU244" s="230" t="s">
        <v>84</v>
      </c>
      <c r="AV244" s="14" t="s">
        <v>168</v>
      </c>
      <c r="AW244" s="14" t="s">
        <v>5</v>
      </c>
      <c r="AX244" s="14" t="s">
        <v>82</v>
      </c>
      <c r="AY244" s="230" t="s">
        <v>160</v>
      </c>
    </row>
    <row r="245" spans="1:65" s="2" customFormat="1" ht="24.2" customHeight="1">
      <c r="A245" s="34"/>
      <c r="B245" s="35"/>
      <c r="C245" s="241" t="s">
        <v>349</v>
      </c>
      <c r="D245" s="241" t="s">
        <v>317</v>
      </c>
      <c r="E245" s="242" t="s">
        <v>598</v>
      </c>
      <c r="F245" s="243" t="s">
        <v>599</v>
      </c>
      <c r="G245" s="244" t="s">
        <v>215</v>
      </c>
      <c r="H245" s="245">
        <v>179</v>
      </c>
      <c r="I245" s="246"/>
      <c r="J245" s="247"/>
      <c r="K245" s="248">
        <f>ROUND(P245*H245,2)</f>
        <v>0</v>
      </c>
      <c r="L245" s="243" t="s">
        <v>494</v>
      </c>
      <c r="M245" s="249"/>
      <c r="N245" s="250" t="s">
        <v>1</v>
      </c>
      <c r="O245" s="197" t="s">
        <v>37</v>
      </c>
      <c r="P245" s="198">
        <f>I245+J245</f>
        <v>0</v>
      </c>
      <c r="Q245" s="198">
        <f>ROUND(I245*H245,2)</f>
        <v>0</v>
      </c>
      <c r="R245" s="198">
        <f>ROUND(J245*H245,2)</f>
        <v>0</v>
      </c>
      <c r="S245" s="71"/>
      <c r="T245" s="199">
        <f>S245*H245</f>
        <v>0</v>
      </c>
      <c r="U245" s="199">
        <v>0</v>
      </c>
      <c r="V245" s="199">
        <f>U245*H245</f>
        <v>0</v>
      </c>
      <c r="W245" s="199">
        <v>0</v>
      </c>
      <c r="X245" s="200">
        <f>W245*H245</f>
        <v>0</v>
      </c>
      <c r="Y245" s="34"/>
      <c r="Z245" s="34"/>
      <c r="AA245" s="34"/>
      <c r="AB245" s="34"/>
      <c r="AC245" s="34"/>
      <c r="AD245" s="34"/>
      <c r="AE245" s="34"/>
      <c r="AR245" s="201" t="s">
        <v>330</v>
      </c>
      <c r="AT245" s="201" t="s">
        <v>317</v>
      </c>
      <c r="AU245" s="201" t="s">
        <v>84</v>
      </c>
      <c r="AY245" s="17" t="s">
        <v>160</v>
      </c>
      <c r="BE245" s="202">
        <f>IF(O245="základní",K245,0)</f>
        <v>0</v>
      </c>
      <c r="BF245" s="202">
        <f>IF(O245="snížená",K245,0)</f>
        <v>0</v>
      </c>
      <c r="BG245" s="202">
        <f>IF(O245="zákl. přenesená",K245,0)</f>
        <v>0</v>
      </c>
      <c r="BH245" s="202">
        <f>IF(O245="sníž. přenesená",K245,0)</f>
        <v>0</v>
      </c>
      <c r="BI245" s="202">
        <f>IF(O245="nulová",K245,0)</f>
        <v>0</v>
      </c>
      <c r="BJ245" s="17" t="s">
        <v>82</v>
      </c>
      <c r="BK245" s="202">
        <f>ROUND(P245*H245,2)</f>
        <v>0</v>
      </c>
      <c r="BL245" s="17" t="s">
        <v>331</v>
      </c>
      <c r="BM245" s="201" t="s">
        <v>600</v>
      </c>
    </row>
    <row r="246" spans="1:65" s="2" customFormat="1">
      <c r="A246" s="34"/>
      <c r="B246" s="35"/>
      <c r="C246" s="36"/>
      <c r="D246" s="203" t="s">
        <v>170</v>
      </c>
      <c r="E246" s="36"/>
      <c r="F246" s="204" t="s">
        <v>601</v>
      </c>
      <c r="G246" s="36"/>
      <c r="H246" s="36"/>
      <c r="I246" s="205"/>
      <c r="J246" s="205"/>
      <c r="K246" s="36"/>
      <c r="L246" s="36"/>
      <c r="M246" s="39"/>
      <c r="N246" s="206"/>
      <c r="O246" s="207"/>
      <c r="P246" s="71"/>
      <c r="Q246" s="71"/>
      <c r="R246" s="71"/>
      <c r="S246" s="71"/>
      <c r="T246" s="71"/>
      <c r="U246" s="71"/>
      <c r="V246" s="71"/>
      <c r="W246" s="71"/>
      <c r="X246" s="72"/>
      <c r="Y246" s="34"/>
      <c r="Z246" s="34"/>
      <c r="AA246" s="34"/>
      <c r="AB246" s="34"/>
      <c r="AC246" s="34"/>
      <c r="AD246" s="34"/>
      <c r="AE246" s="34"/>
      <c r="AT246" s="17" t="s">
        <v>170</v>
      </c>
      <c r="AU246" s="17" t="s">
        <v>84</v>
      </c>
    </row>
    <row r="247" spans="1:65" s="15" customFormat="1">
      <c r="B247" s="231"/>
      <c r="C247" s="232"/>
      <c r="D247" s="203" t="s">
        <v>195</v>
      </c>
      <c r="E247" s="233" t="s">
        <v>1</v>
      </c>
      <c r="F247" s="234" t="s">
        <v>602</v>
      </c>
      <c r="G247" s="232"/>
      <c r="H247" s="233" t="s">
        <v>1</v>
      </c>
      <c r="I247" s="235"/>
      <c r="J247" s="235"/>
      <c r="K247" s="232"/>
      <c r="L247" s="232"/>
      <c r="M247" s="236"/>
      <c r="N247" s="237"/>
      <c r="O247" s="238"/>
      <c r="P247" s="238"/>
      <c r="Q247" s="238"/>
      <c r="R247" s="238"/>
      <c r="S247" s="238"/>
      <c r="T247" s="238"/>
      <c r="U247" s="238"/>
      <c r="V247" s="238"/>
      <c r="W247" s="238"/>
      <c r="X247" s="239"/>
      <c r="AT247" s="240" t="s">
        <v>195</v>
      </c>
      <c r="AU247" s="240" t="s">
        <v>84</v>
      </c>
      <c r="AV247" s="15" t="s">
        <v>82</v>
      </c>
      <c r="AW247" s="15" t="s">
        <v>5</v>
      </c>
      <c r="AX247" s="15" t="s">
        <v>74</v>
      </c>
      <c r="AY247" s="240" t="s">
        <v>160</v>
      </c>
    </row>
    <row r="248" spans="1:65" s="13" customFormat="1">
      <c r="B248" s="209"/>
      <c r="C248" s="210"/>
      <c r="D248" s="203" t="s">
        <v>195</v>
      </c>
      <c r="E248" s="211" t="s">
        <v>1</v>
      </c>
      <c r="F248" s="212" t="s">
        <v>603</v>
      </c>
      <c r="G248" s="210"/>
      <c r="H248" s="213">
        <v>182</v>
      </c>
      <c r="I248" s="214"/>
      <c r="J248" s="214"/>
      <c r="K248" s="210"/>
      <c r="L248" s="210"/>
      <c r="M248" s="215"/>
      <c r="N248" s="216"/>
      <c r="O248" s="217"/>
      <c r="P248" s="217"/>
      <c r="Q248" s="217"/>
      <c r="R248" s="217"/>
      <c r="S248" s="217"/>
      <c r="T248" s="217"/>
      <c r="U248" s="217"/>
      <c r="V248" s="217"/>
      <c r="W248" s="217"/>
      <c r="X248" s="218"/>
      <c r="AT248" s="219" t="s">
        <v>195</v>
      </c>
      <c r="AU248" s="219" t="s">
        <v>84</v>
      </c>
      <c r="AV248" s="13" t="s">
        <v>84</v>
      </c>
      <c r="AW248" s="13" t="s">
        <v>5</v>
      </c>
      <c r="AX248" s="13" t="s">
        <v>74</v>
      </c>
      <c r="AY248" s="219" t="s">
        <v>160</v>
      </c>
    </row>
    <row r="249" spans="1:65" s="15" customFormat="1">
      <c r="B249" s="231"/>
      <c r="C249" s="232"/>
      <c r="D249" s="203" t="s">
        <v>195</v>
      </c>
      <c r="E249" s="233" t="s">
        <v>1</v>
      </c>
      <c r="F249" s="234" t="s">
        <v>604</v>
      </c>
      <c r="G249" s="232"/>
      <c r="H249" s="233" t="s">
        <v>1</v>
      </c>
      <c r="I249" s="235"/>
      <c r="J249" s="235"/>
      <c r="K249" s="232"/>
      <c r="L249" s="232"/>
      <c r="M249" s="236"/>
      <c r="N249" s="237"/>
      <c r="O249" s="238"/>
      <c r="P249" s="238"/>
      <c r="Q249" s="238"/>
      <c r="R249" s="238"/>
      <c r="S249" s="238"/>
      <c r="T249" s="238"/>
      <c r="U249" s="238"/>
      <c r="V249" s="238"/>
      <c r="W249" s="238"/>
      <c r="X249" s="239"/>
      <c r="AT249" s="240" t="s">
        <v>195</v>
      </c>
      <c r="AU249" s="240" t="s">
        <v>84</v>
      </c>
      <c r="AV249" s="15" t="s">
        <v>82</v>
      </c>
      <c r="AW249" s="15" t="s">
        <v>5</v>
      </c>
      <c r="AX249" s="15" t="s">
        <v>74</v>
      </c>
      <c r="AY249" s="240" t="s">
        <v>160</v>
      </c>
    </row>
    <row r="250" spans="1:65" s="13" customFormat="1">
      <c r="B250" s="209"/>
      <c r="C250" s="210"/>
      <c r="D250" s="203" t="s">
        <v>195</v>
      </c>
      <c r="E250" s="211" t="s">
        <v>1</v>
      </c>
      <c r="F250" s="212" t="s">
        <v>605</v>
      </c>
      <c r="G250" s="210"/>
      <c r="H250" s="213">
        <v>-3</v>
      </c>
      <c r="I250" s="214"/>
      <c r="J250" s="214"/>
      <c r="K250" s="210"/>
      <c r="L250" s="210"/>
      <c r="M250" s="215"/>
      <c r="N250" s="216"/>
      <c r="O250" s="217"/>
      <c r="P250" s="217"/>
      <c r="Q250" s="217"/>
      <c r="R250" s="217"/>
      <c r="S250" s="217"/>
      <c r="T250" s="217"/>
      <c r="U250" s="217"/>
      <c r="V250" s="217"/>
      <c r="W250" s="217"/>
      <c r="X250" s="218"/>
      <c r="AT250" s="219" t="s">
        <v>195</v>
      </c>
      <c r="AU250" s="219" t="s">
        <v>84</v>
      </c>
      <c r="AV250" s="13" t="s">
        <v>84</v>
      </c>
      <c r="AW250" s="13" t="s">
        <v>5</v>
      </c>
      <c r="AX250" s="13" t="s">
        <v>74</v>
      </c>
      <c r="AY250" s="219" t="s">
        <v>160</v>
      </c>
    </row>
    <row r="251" spans="1:65" s="14" customFormat="1">
      <c r="B251" s="220"/>
      <c r="C251" s="221"/>
      <c r="D251" s="203" t="s">
        <v>195</v>
      </c>
      <c r="E251" s="222" t="s">
        <v>1</v>
      </c>
      <c r="F251" s="223" t="s">
        <v>198</v>
      </c>
      <c r="G251" s="221"/>
      <c r="H251" s="224">
        <v>179</v>
      </c>
      <c r="I251" s="225"/>
      <c r="J251" s="225"/>
      <c r="K251" s="221"/>
      <c r="L251" s="221"/>
      <c r="M251" s="226"/>
      <c r="N251" s="227"/>
      <c r="O251" s="228"/>
      <c r="P251" s="228"/>
      <c r="Q251" s="228"/>
      <c r="R251" s="228"/>
      <c r="S251" s="228"/>
      <c r="T251" s="228"/>
      <c r="U251" s="228"/>
      <c r="V251" s="228"/>
      <c r="W251" s="228"/>
      <c r="X251" s="229"/>
      <c r="AT251" s="230" t="s">
        <v>195</v>
      </c>
      <c r="AU251" s="230" t="s">
        <v>84</v>
      </c>
      <c r="AV251" s="14" t="s">
        <v>168</v>
      </c>
      <c r="AW251" s="14" t="s">
        <v>5</v>
      </c>
      <c r="AX251" s="14" t="s">
        <v>82</v>
      </c>
      <c r="AY251" s="230" t="s">
        <v>160</v>
      </c>
    </row>
    <row r="252" spans="1:65" s="2" customFormat="1" ht="24.2" customHeight="1">
      <c r="A252" s="34"/>
      <c r="B252" s="35"/>
      <c r="C252" s="241" t="s">
        <v>354</v>
      </c>
      <c r="D252" s="241" t="s">
        <v>317</v>
      </c>
      <c r="E252" s="242" t="s">
        <v>606</v>
      </c>
      <c r="F252" s="243" t="s">
        <v>607</v>
      </c>
      <c r="G252" s="244" t="s">
        <v>215</v>
      </c>
      <c r="H252" s="245">
        <v>3</v>
      </c>
      <c r="I252" s="246"/>
      <c r="J252" s="247"/>
      <c r="K252" s="248">
        <f>ROUND(P252*H252,2)</f>
        <v>0</v>
      </c>
      <c r="L252" s="243" t="s">
        <v>494</v>
      </c>
      <c r="M252" s="249"/>
      <c r="N252" s="250" t="s">
        <v>1</v>
      </c>
      <c r="O252" s="197" t="s">
        <v>37</v>
      </c>
      <c r="P252" s="198">
        <f>I252+J252</f>
        <v>0</v>
      </c>
      <c r="Q252" s="198">
        <f>ROUND(I252*H252,2)</f>
        <v>0</v>
      </c>
      <c r="R252" s="198">
        <f>ROUND(J252*H252,2)</f>
        <v>0</v>
      </c>
      <c r="S252" s="71"/>
      <c r="T252" s="199">
        <f>S252*H252</f>
        <v>0</v>
      </c>
      <c r="U252" s="199">
        <v>0</v>
      </c>
      <c r="V252" s="199">
        <f>U252*H252</f>
        <v>0</v>
      </c>
      <c r="W252" s="199">
        <v>0</v>
      </c>
      <c r="X252" s="200">
        <f>W252*H252</f>
        <v>0</v>
      </c>
      <c r="Y252" s="34"/>
      <c r="Z252" s="34"/>
      <c r="AA252" s="34"/>
      <c r="AB252" s="34"/>
      <c r="AC252" s="34"/>
      <c r="AD252" s="34"/>
      <c r="AE252" s="34"/>
      <c r="AR252" s="201" t="s">
        <v>330</v>
      </c>
      <c r="AT252" s="201" t="s">
        <v>317</v>
      </c>
      <c r="AU252" s="201" t="s">
        <v>84</v>
      </c>
      <c r="AY252" s="17" t="s">
        <v>160</v>
      </c>
      <c r="BE252" s="202">
        <f>IF(O252="základní",K252,0)</f>
        <v>0</v>
      </c>
      <c r="BF252" s="202">
        <f>IF(O252="snížená",K252,0)</f>
        <v>0</v>
      </c>
      <c r="BG252" s="202">
        <f>IF(O252="zákl. přenesená",K252,0)</f>
        <v>0</v>
      </c>
      <c r="BH252" s="202">
        <f>IF(O252="sníž. přenesená",K252,0)</f>
        <v>0</v>
      </c>
      <c r="BI252" s="202">
        <f>IF(O252="nulová",K252,0)</f>
        <v>0</v>
      </c>
      <c r="BJ252" s="17" t="s">
        <v>82</v>
      </c>
      <c r="BK252" s="202">
        <f>ROUND(P252*H252,2)</f>
        <v>0</v>
      </c>
      <c r="BL252" s="17" t="s">
        <v>331</v>
      </c>
      <c r="BM252" s="201" t="s">
        <v>608</v>
      </c>
    </row>
    <row r="253" spans="1:65" s="2" customFormat="1">
      <c r="A253" s="34"/>
      <c r="B253" s="35"/>
      <c r="C253" s="36"/>
      <c r="D253" s="203" t="s">
        <v>170</v>
      </c>
      <c r="E253" s="36"/>
      <c r="F253" s="204" t="s">
        <v>607</v>
      </c>
      <c r="G253" s="36"/>
      <c r="H253" s="36"/>
      <c r="I253" s="205"/>
      <c r="J253" s="205"/>
      <c r="K253" s="36"/>
      <c r="L253" s="36"/>
      <c r="M253" s="39"/>
      <c r="N253" s="206"/>
      <c r="O253" s="207"/>
      <c r="P253" s="71"/>
      <c r="Q253" s="71"/>
      <c r="R253" s="71"/>
      <c r="S253" s="71"/>
      <c r="T253" s="71"/>
      <c r="U253" s="71"/>
      <c r="V253" s="71"/>
      <c r="W253" s="71"/>
      <c r="X253" s="72"/>
      <c r="Y253" s="34"/>
      <c r="Z253" s="34"/>
      <c r="AA253" s="34"/>
      <c r="AB253" s="34"/>
      <c r="AC253" s="34"/>
      <c r="AD253" s="34"/>
      <c r="AE253" s="34"/>
      <c r="AT253" s="17" t="s">
        <v>170</v>
      </c>
      <c r="AU253" s="17" t="s">
        <v>84</v>
      </c>
    </row>
    <row r="254" spans="1:65" s="2" customFormat="1" ht="24.2" customHeight="1">
      <c r="A254" s="34"/>
      <c r="B254" s="35"/>
      <c r="C254" s="241" t="s">
        <v>358</v>
      </c>
      <c r="D254" s="241" t="s">
        <v>317</v>
      </c>
      <c r="E254" s="242" t="s">
        <v>609</v>
      </c>
      <c r="F254" s="243" t="s">
        <v>610</v>
      </c>
      <c r="G254" s="244" t="s">
        <v>611</v>
      </c>
      <c r="H254" s="245">
        <v>4</v>
      </c>
      <c r="I254" s="246"/>
      <c r="J254" s="247"/>
      <c r="K254" s="248">
        <f>ROUND(P254*H254,2)</f>
        <v>0</v>
      </c>
      <c r="L254" s="243" t="s">
        <v>167</v>
      </c>
      <c r="M254" s="249"/>
      <c r="N254" s="250" t="s">
        <v>1</v>
      </c>
      <c r="O254" s="197" t="s">
        <v>37</v>
      </c>
      <c r="P254" s="198">
        <f>I254+J254</f>
        <v>0</v>
      </c>
      <c r="Q254" s="198">
        <f>ROUND(I254*H254,2)</f>
        <v>0</v>
      </c>
      <c r="R254" s="198">
        <f>ROUND(J254*H254,2)</f>
        <v>0</v>
      </c>
      <c r="S254" s="71"/>
      <c r="T254" s="199">
        <f>S254*H254</f>
        <v>0</v>
      </c>
      <c r="U254" s="199">
        <v>0</v>
      </c>
      <c r="V254" s="199">
        <f>U254*H254</f>
        <v>0</v>
      </c>
      <c r="W254" s="199">
        <v>0</v>
      </c>
      <c r="X254" s="200">
        <f>W254*H254</f>
        <v>0</v>
      </c>
      <c r="Y254" s="34"/>
      <c r="Z254" s="34"/>
      <c r="AA254" s="34"/>
      <c r="AB254" s="34"/>
      <c r="AC254" s="34"/>
      <c r="AD254" s="34"/>
      <c r="AE254" s="34"/>
      <c r="AR254" s="201" t="s">
        <v>388</v>
      </c>
      <c r="AT254" s="201" t="s">
        <v>317</v>
      </c>
      <c r="AU254" s="201" t="s">
        <v>84</v>
      </c>
      <c r="AY254" s="17" t="s">
        <v>160</v>
      </c>
      <c r="BE254" s="202">
        <f>IF(O254="základní",K254,0)</f>
        <v>0</v>
      </c>
      <c r="BF254" s="202">
        <f>IF(O254="snížená",K254,0)</f>
        <v>0</v>
      </c>
      <c r="BG254" s="202">
        <f>IF(O254="zákl. přenesená",K254,0)</f>
        <v>0</v>
      </c>
      <c r="BH254" s="202">
        <f>IF(O254="sníž. přenesená",K254,0)</f>
        <v>0</v>
      </c>
      <c r="BI254" s="202">
        <f>IF(O254="nulová",K254,0)</f>
        <v>0</v>
      </c>
      <c r="BJ254" s="17" t="s">
        <v>82</v>
      </c>
      <c r="BK254" s="202">
        <f>ROUND(P254*H254,2)</f>
        <v>0</v>
      </c>
      <c r="BL254" s="17" t="s">
        <v>388</v>
      </c>
      <c r="BM254" s="201" t="s">
        <v>612</v>
      </c>
    </row>
    <row r="255" spans="1:65" s="2" customFormat="1">
      <c r="A255" s="34"/>
      <c r="B255" s="35"/>
      <c r="C255" s="36"/>
      <c r="D255" s="203" t="s">
        <v>170</v>
      </c>
      <c r="E255" s="36"/>
      <c r="F255" s="204" t="s">
        <v>610</v>
      </c>
      <c r="G255" s="36"/>
      <c r="H255" s="36"/>
      <c r="I255" s="205"/>
      <c r="J255" s="205"/>
      <c r="K255" s="36"/>
      <c r="L255" s="36"/>
      <c r="M255" s="39"/>
      <c r="N255" s="206"/>
      <c r="O255" s="207"/>
      <c r="P255" s="71"/>
      <c r="Q255" s="71"/>
      <c r="R255" s="71"/>
      <c r="S255" s="71"/>
      <c r="T255" s="71"/>
      <c r="U255" s="71"/>
      <c r="V255" s="71"/>
      <c r="W255" s="71"/>
      <c r="X255" s="72"/>
      <c r="Y255" s="34"/>
      <c r="Z255" s="34"/>
      <c r="AA255" s="34"/>
      <c r="AB255" s="34"/>
      <c r="AC255" s="34"/>
      <c r="AD255" s="34"/>
      <c r="AE255" s="34"/>
      <c r="AT255" s="17" t="s">
        <v>170</v>
      </c>
      <c r="AU255" s="17" t="s">
        <v>84</v>
      </c>
    </row>
    <row r="256" spans="1:65" s="12" customFormat="1" ht="25.9" customHeight="1">
      <c r="B256" s="172"/>
      <c r="C256" s="173"/>
      <c r="D256" s="174" t="s">
        <v>73</v>
      </c>
      <c r="E256" s="175" t="s">
        <v>383</v>
      </c>
      <c r="F256" s="175" t="s">
        <v>384</v>
      </c>
      <c r="G256" s="173"/>
      <c r="H256" s="173"/>
      <c r="I256" s="176"/>
      <c r="J256" s="176"/>
      <c r="K256" s="177">
        <f>BK256</f>
        <v>0</v>
      </c>
      <c r="L256" s="173"/>
      <c r="M256" s="178"/>
      <c r="N256" s="179"/>
      <c r="O256" s="180"/>
      <c r="P256" s="180"/>
      <c r="Q256" s="181">
        <f>SUM(Q257:Q288)</f>
        <v>0</v>
      </c>
      <c r="R256" s="181">
        <f>SUM(R257:R288)</f>
        <v>0</v>
      </c>
      <c r="S256" s="180"/>
      <c r="T256" s="182">
        <f>SUM(T257:T288)</f>
        <v>0</v>
      </c>
      <c r="U256" s="180"/>
      <c r="V256" s="182">
        <f>SUM(V257:V288)</f>
        <v>0</v>
      </c>
      <c r="W256" s="180"/>
      <c r="X256" s="183">
        <f>SUM(X257:X288)</f>
        <v>0</v>
      </c>
      <c r="AR256" s="184" t="s">
        <v>168</v>
      </c>
      <c r="AT256" s="185" t="s">
        <v>73</v>
      </c>
      <c r="AU256" s="185" t="s">
        <v>74</v>
      </c>
      <c r="AY256" s="184" t="s">
        <v>160</v>
      </c>
      <c r="BK256" s="186">
        <f>SUM(BK257:BK288)</f>
        <v>0</v>
      </c>
    </row>
    <row r="257" spans="1:65" s="2" customFormat="1" ht="60">
      <c r="A257" s="34"/>
      <c r="B257" s="35"/>
      <c r="C257" s="189" t="s">
        <v>363</v>
      </c>
      <c r="D257" s="189" t="s">
        <v>163</v>
      </c>
      <c r="E257" s="190" t="s">
        <v>613</v>
      </c>
      <c r="F257" s="191" t="s">
        <v>614</v>
      </c>
      <c r="G257" s="192" t="s">
        <v>338</v>
      </c>
      <c r="H257" s="193">
        <v>71.787999999999997</v>
      </c>
      <c r="I257" s="194"/>
      <c r="J257" s="194"/>
      <c r="K257" s="195">
        <f>ROUND(P257*H257,2)</f>
        <v>0</v>
      </c>
      <c r="L257" s="191" t="s">
        <v>167</v>
      </c>
      <c r="M257" s="39"/>
      <c r="N257" s="196" t="s">
        <v>1</v>
      </c>
      <c r="O257" s="197" t="s">
        <v>37</v>
      </c>
      <c r="P257" s="198">
        <f>I257+J257</f>
        <v>0</v>
      </c>
      <c r="Q257" s="198">
        <f>ROUND(I257*H257,2)</f>
        <v>0</v>
      </c>
      <c r="R257" s="198">
        <f>ROUND(J257*H257,2)</f>
        <v>0</v>
      </c>
      <c r="S257" s="71"/>
      <c r="T257" s="199">
        <f>S257*H257</f>
        <v>0</v>
      </c>
      <c r="U257" s="199">
        <v>0</v>
      </c>
      <c r="V257" s="199">
        <f>U257*H257</f>
        <v>0</v>
      </c>
      <c r="W257" s="199">
        <v>0</v>
      </c>
      <c r="X257" s="200">
        <f>W257*H257</f>
        <v>0</v>
      </c>
      <c r="Y257" s="34"/>
      <c r="Z257" s="34"/>
      <c r="AA257" s="34"/>
      <c r="AB257" s="34"/>
      <c r="AC257" s="34"/>
      <c r="AD257" s="34"/>
      <c r="AE257" s="34"/>
      <c r="AR257" s="201" t="s">
        <v>388</v>
      </c>
      <c r="AT257" s="201" t="s">
        <v>163</v>
      </c>
      <c r="AU257" s="201" t="s">
        <v>82</v>
      </c>
      <c r="AY257" s="17" t="s">
        <v>160</v>
      </c>
      <c r="BE257" s="202">
        <f>IF(O257="základní",K257,0)</f>
        <v>0</v>
      </c>
      <c r="BF257" s="202">
        <f>IF(O257="snížená",K257,0)</f>
        <v>0</v>
      </c>
      <c r="BG257" s="202">
        <f>IF(O257="zákl. přenesená",K257,0)</f>
        <v>0</v>
      </c>
      <c r="BH257" s="202">
        <f>IF(O257="sníž. přenesená",K257,0)</f>
        <v>0</v>
      </c>
      <c r="BI257" s="202">
        <f>IF(O257="nulová",K257,0)</f>
        <v>0</v>
      </c>
      <c r="BJ257" s="17" t="s">
        <v>82</v>
      </c>
      <c r="BK257" s="202">
        <f>ROUND(P257*H257,2)</f>
        <v>0</v>
      </c>
      <c r="BL257" s="17" t="s">
        <v>388</v>
      </c>
      <c r="BM257" s="201" t="s">
        <v>615</v>
      </c>
    </row>
    <row r="258" spans="1:65" s="2" customFormat="1" ht="78">
      <c r="A258" s="34"/>
      <c r="B258" s="35"/>
      <c r="C258" s="36"/>
      <c r="D258" s="203" t="s">
        <v>170</v>
      </c>
      <c r="E258" s="36"/>
      <c r="F258" s="204" t="s">
        <v>616</v>
      </c>
      <c r="G258" s="36"/>
      <c r="H258" s="36"/>
      <c r="I258" s="205"/>
      <c r="J258" s="205"/>
      <c r="K258" s="36"/>
      <c r="L258" s="36"/>
      <c r="M258" s="39"/>
      <c r="N258" s="206"/>
      <c r="O258" s="207"/>
      <c r="P258" s="71"/>
      <c r="Q258" s="71"/>
      <c r="R258" s="71"/>
      <c r="S258" s="71"/>
      <c r="T258" s="71"/>
      <c r="U258" s="71"/>
      <c r="V258" s="71"/>
      <c r="W258" s="71"/>
      <c r="X258" s="72"/>
      <c r="Y258" s="34"/>
      <c r="Z258" s="34"/>
      <c r="AA258" s="34"/>
      <c r="AB258" s="34"/>
      <c r="AC258" s="34"/>
      <c r="AD258" s="34"/>
      <c r="AE258" s="34"/>
      <c r="AT258" s="17" t="s">
        <v>170</v>
      </c>
      <c r="AU258" s="17" t="s">
        <v>82</v>
      </c>
    </row>
    <row r="259" spans="1:65" s="2" customFormat="1" ht="19.5">
      <c r="A259" s="34"/>
      <c r="B259" s="35"/>
      <c r="C259" s="36"/>
      <c r="D259" s="203" t="s">
        <v>180</v>
      </c>
      <c r="E259" s="36"/>
      <c r="F259" s="208" t="s">
        <v>407</v>
      </c>
      <c r="G259" s="36"/>
      <c r="H259" s="36"/>
      <c r="I259" s="205"/>
      <c r="J259" s="205"/>
      <c r="K259" s="36"/>
      <c r="L259" s="36"/>
      <c r="M259" s="39"/>
      <c r="N259" s="206"/>
      <c r="O259" s="207"/>
      <c r="P259" s="71"/>
      <c r="Q259" s="71"/>
      <c r="R259" s="71"/>
      <c r="S259" s="71"/>
      <c r="T259" s="71"/>
      <c r="U259" s="71"/>
      <c r="V259" s="71"/>
      <c r="W259" s="71"/>
      <c r="X259" s="72"/>
      <c r="Y259" s="34"/>
      <c r="Z259" s="34"/>
      <c r="AA259" s="34"/>
      <c r="AB259" s="34"/>
      <c r="AC259" s="34"/>
      <c r="AD259" s="34"/>
      <c r="AE259" s="34"/>
      <c r="AT259" s="17" t="s">
        <v>180</v>
      </c>
      <c r="AU259" s="17" t="s">
        <v>82</v>
      </c>
    </row>
    <row r="260" spans="1:65" s="13" customFormat="1">
      <c r="B260" s="209"/>
      <c r="C260" s="210"/>
      <c r="D260" s="203" t="s">
        <v>195</v>
      </c>
      <c r="E260" s="211" t="s">
        <v>1</v>
      </c>
      <c r="F260" s="212" t="s">
        <v>617</v>
      </c>
      <c r="G260" s="210"/>
      <c r="H260" s="213">
        <v>68.664000000000001</v>
      </c>
      <c r="I260" s="214"/>
      <c r="J260" s="214"/>
      <c r="K260" s="210"/>
      <c r="L260" s="210"/>
      <c r="M260" s="215"/>
      <c r="N260" s="216"/>
      <c r="O260" s="217"/>
      <c r="P260" s="217"/>
      <c r="Q260" s="217"/>
      <c r="R260" s="217"/>
      <c r="S260" s="217"/>
      <c r="T260" s="217"/>
      <c r="U260" s="217"/>
      <c r="V260" s="217"/>
      <c r="W260" s="217"/>
      <c r="X260" s="218"/>
      <c r="AT260" s="219" t="s">
        <v>195</v>
      </c>
      <c r="AU260" s="219" t="s">
        <v>82</v>
      </c>
      <c r="AV260" s="13" t="s">
        <v>84</v>
      </c>
      <c r="AW260" s="13" t="s">
        <v>5</v>
      </c>
      <c r="AX260" s="13" t="s">
        <v>74</v>
      </c>
      <c r="AY260" s="219" t="s">
        <v>160</v>
      </c>
    </row>
    <row r="261" spans="1:65" s="13" customFormat="1">
      <c r="B261" s="209"/>
      <c r="C261" s="210"/>
      <c r="D261" s="203" t="s">
        <v>195</v>
      </c>
      <c r="E261" s="211" t="s">
        <v>1</v>
      </c>
      <c r="F261" s="212" t="s">
        <v>618</v>
      </c>
      <c r="G261" s="210"/>
      <c r="H261" s="213">
        <v>3.1240000000000001</v>
      </c>
      <c r="I261" s="214"/>
      <c r="J261" s="214"/>
      <c r="K261" s="210"/>
      <c r="L261" s="210"/>
      <c r="M261" s="215"/>
      <c r="N261" s="216"/>
      <c r="O261" s="217"/>
      <c r="P261" s="217"/>
      <c r="Q261" s="217"/>
      <c r="R261" s="217"/>
      <c r="S261" s="217"/>
      <c r="T261" s="217"/>
      <c r="U261" s="217"/>
      <c r="V261" s="217"/>
      <c r="W261" s="217"/>
      <c r="X261" s="218"/>
      <c r="AT261" s="219" t="s">
        <v>195</v>
      </c>
      <c r="AU261" s="219" t="s">
        <v>82</v>
      </c>
      <c r="AV261" s="13" t="s">
        <v>84</v>
      </c>
      <c r="AW261" s="13" t="s">
        <v>5</v>
      </c>
      <c r="AX261" s="13" t="s">
        <v>74</v>
      </c>
      <c r="AY261" s="219" t="s">
        <v>160</v>
      </c>
    </row>
    <row r="262" spans="1:65" s="14" customFormat="1">
      <c r="B262" s="220"/>
      <c r="C262" s="221"/>
      <c r="D262" s="203" t="s">
        <v>195</v>
      </c>
      <c r="E262" s="222" t="s">
        <v>1</v>
      </c>
      <c r="F262" s="223" t="s">
        <v>198</v>
      </c>
      <c r="G262" s="221"/>
      <c r="H262" s="224">
        <v>71.787999999999997</v>
      </c>
      <c r="I262" s="225"/>
      <c r="J262" s="225"/>
      <c r="K262" s="221"/>
      <c r="L262" s="221"/>
      <c r="M262" s="226"/>
      <c r="N262" s="227"/>
      <c r="O262" s="228"/>
      <c r="P262" s="228"/>
      <c r="Q262" s="228"/>
      <c r="R262" s="228"/>
      <c r="S262" s="228"/>
      <c r="T262" s="228"/>
      <c r="U262" s="228"/>
      <c r="V262" s="228"/>
      <c r="W262" s="228"/>
      <c r="X262" s="229"/>
      <c r="AT262" s="230" t="s">
        <v>195</v>
      </c>
      <c r="AU262" s="230" t="s">
        <v>82</v>
      </c>
      <c r="AV262" s="14" t="s">
        <v>168</v>
      </c>
      <c r="AW262" s="14" t="s">
        <v>5</v>
      </c>
      <c r="AX262" s="14" t="s">
        <v>82</v>
      </c>
      <c r="AY262" s="230" t="s">
        <v>160</v>
      </c>
    </row>
    <row r="263" spans="1:65" s="2" customFormat="1" ht="55.5" customHeight="1">
      <c r="A263" s="34"/>
      <c r="B263" s="35"/>
      <c r="C263" s="189" t="s">
        <v>367</v>
      </c>
      <c r="D263" s="189" t="s">
        <v>163</v>
      </c>
      <c r="E263" s="190" t="s">
        <v>403</v>
      </c>
      <c r="F263" s="191" t="s">
        <v>404</v>
      </c>
      <c r="G263" s="192" t="s">
        <v>338</v>
      </c>
      <c r="H263" s="193">
        <v>262.5</v>
      </c>
      <c r="I263" s="194"/>
      <c r="J263" s="194"/>
      <c r="K263" s="195">
        <f>ROUND(P263*H263,2)</f>
        <v>0</v>
      </c>
      <c r="L263" s="191" t="s">
        <v>167</v>
      </c>
      <c r="M263" s="39"/>
      <c r="N263" s="196" t="s">
        <v>1</v>
      </c>
      <c r="O263" s="197" t="s">
        <v>37</v>
      </c>
      <c r="P263" s="198">
        <f>I263+J263</f>
        <v>0</v>
      </c>
      <c r="Q263" s="198">
        <f>ROUND(I263*H263,2)</f>
        <v>0</v>
      </c>
      <c r="R263" s="198">
        <f>ROUND(J263*H263,2)</f>
        <v>0</v>
      </c>
      <c r="S263" s="71"/>
      <c r="T263" s="199">
        <f>S263*H263</f>
        <v>0</v>
      </c>
      <c r="U263" s="199">
        <v>0</v>
      </c>
      <c r="V263" s="199">
        <f>U263*H263</f>
        <v>0</v>
      </c>
      <c r="W263" s="199">
        <v>0</v>
      </c>
      <c r="X263" s="200">
        <f>W263*H263</f>
        <v>0</v>
      </c>
      <c r="Y263" s="34"/>
      <c r="Z263" s="34"/>
      <c r="AA263" s="34"/>
      <c r="AB263" s="34"/>
      <c r="AC263" s="34"/>
      <c r="AD263" s="34"/>
      <c r="AE263" s="34"/>
      <c r="AR263" s="201" t="s">
        <v>388</v>
      </c>
      <c r="AT263" s="201" t="s">
        <v>163</v>
      </c>
      <c r="AU263" s="201" t="s">
        <v>82</v>
      </c>
      <c r="AY263" s="17" t="s">
        <v>160</v>
      </c>
      <c r="BE263" s="202">
        <f>IF(O263="základní",K263,0)</f>
        <v>0</v>
      </c>
      <c r="BF263" s="202">
        <f>IF(O263="snížená",K263,0)</f>
        <v>0</v>
      </c>
      <c r="BG263" s="202">
        <f>IF(O263="zákl. přenesená",K263,0)</f>
        <v>0</v>
      </c>
      <c r="BH263" s="202">
        <f>IF(O263="sníž. přenesená",K263,0)</f>
        <v>0</v>
      </c>
      <c r="BI263" s="202">
        <f>IF(O263="nulová",K263,0)</f>
        <v>0</v>
      </c>
      <c r="BJ263" s="17" t="s">
        <v>82</v>
      </c>
      <c r="BK263" s="202">
        <f>ROUND(P263*H263,2)</f>
        <v>0</v>
      </c>
      <c r="BL263" s="17" t="s">
        <v>388</v>
      </c>
      <c r="BM263" s="201" t="s">
        <v>619</v>
      </c>
    </row>
    <row r="264" spans="1:65" s="2" customFormat="1" ht="78">
      <c r="A264" s="34"/>
      <c r="B264" s="35"/>
      <c r="C264" s="36"/>
      <c r="D264" s="203" t="s">
        <v>170</v>
      </c>
      <c r="E264" s="36"/>
      <c r="F264" s="204" t="s">
        <v>406</v>
      </c>
      <c r="G264" s="36"/>
      <c r="H264" s="36"/>
      <c r="I264" s="205"/>
      <c r="J264" s="205"/>
      <c r="K264" s="36"/>
      <c r="L264" s="36"/>
      <c r="M264" s="39"/>
      <c r="N264" s="206"/>
      <c r="O264" s="207"/>
      <c r="P264" s="71"/>
      <c r="Q264" s="71"/>
      <c r="R264" s="71"/>
      <c r="S264" s="71"/>
      <c r="T264" s="71"/>
      <c r="U264" s="71"/>
      <c r="V264" s="71"/>
      <c r="W264" s="71"/>
      <c r="X264" s="72"/>
      <c r="Y264" s="34"/>
      <c r="Z264" s="34"/>
      <c r="AA264" s="34"/>
      <c r="AB264" s="34"/>
      <c r="AC264" s="34"/>
      <c r="AD264" s="34"/>
      <c r="AE264" s="34"/>
      <c r="AT264" s="17" t="s">
        <v>170</v>
      </c>
      <c r="AU264" s="17" t="s">
        <v>82</v>
      </c>
    </row>
    <row r="265" spans="1:65" s="2" customFormat="1" ht="19.5">
      <c r="A265" s="34"/>
      <c r="B265" s="35"/>
      <c r="C265" s="36"/>
      <c r="D265" s="203" t="s">
        <v>180</v>
      </c>
      <c r="E265" s="36"/>
      <c r="F265" s="208" t="s">
        <v>407</v>
      </c>
      <c r="G265" s="36"/>
      <c r="H265" s="36"/>
      <c r="I265" s="205"/>
      <c r="J265" s="205"/>
      <c r="K265" s="36"/>
      <c r="L265" s="36"/>
      <c r="M265" s="39"/>
      <c r="N265" s="206"/>
      <c r="O265" s="207"/>
      <c r="P265" s="71"/>
      <c r="Q265" s="71"/>
      <c r="R265" s="71"/>
      <c r="S265" s="71"/>
      <c r="T265" s="71"/>
      <c r="U265" s="71"/>
      <c r="V265" s="71"/>
      <c r="W265" s="71"/>
      <c r="X265" s="72"/>
      <c r="Y265" s="34"/>
      <c r="Z265" s="34"/>
      <c r="AA265" s="34"/>
      <c r="AB265" s="34"/>
      <c r="AC265" s="34"/>
      <c r="AD265" s="34"/>
      <c r="AE265" s="34"/>
      <c r="AT265" s="17" t="s">
        <v>180</v>
      </c>
      <c r="AU265" s="17" t="s">
        <v>82</v>
      </c>
    </row>
    <row r="266" spans="1:65" s="13" customFormat="1">
      <c r="B266" s="209"/>
      <c r="C266" s="210"/>
      <c r="D266" s="203" t="s">
        <v>195</v>
      </c>
      <c r="E266" s="211" t="s">
        <v>1</v>
      </c>
      <c r="F266" s="212" t="s">
        <v>620</v>
      </c>
      <c r="G266" s="210"/>
      <c r="H266" s="213">
        <v>262.5</v>
      </c>
      <c r="I266" s="214"/>
      <c r="J266" s="214"/>
      <c r="K266" s="210"/>
      <c r="L266" s="210"/>
      <c r="M266" s="215"/>
      <c r="N266" s="216"/>
      <c r="O266" s="217"/>
      <c r="P266" s="217"/>
      <c r="Q266" s="217"/>
      <c r="R266" s="217"/>
      <c r="S266" s="217"/>
      <c r="T266" s="217"/>
      <c r="U266" s="217"/>
      <c r="V266" s="217"/>
      <c r="W266" s="217"/>
      <c r="X266" s="218"/>
      <c r="AT266" s="219" t="s">
        <v>195</v>
      </c>
      <c r="AU266" s="219" t="s">
        <v>82</v>
      </c>
      <c r="AV266" s="13" t="s">
        <v>84</v>
      </c>
      <c r="AW266" s="13" t="s">
        <v>5</v>
      </c>
      <c r="AX266" s="13" t="s">
        <v>82</v>
      </c>
      <c r="AY266" s="219" t="s">
        <v>160</v>
      </c>
    </row>
    <row r="267" spans="1:65" s="2" customFormat="1" ht="36">
      <c r="A267" s="34"/>
      <c r="B267" s="35"/>
      <c r="C267" s="189" t="s">
        <v>371</v>
      </c>
      <c r="D267" s="189" t="s">
        <v>163</v>
      </c>
      <c r="E267" s="190" t="s">
        <v>621</v>
      </c>
      <c r="F267" s="191" t="s">
        <v>622</v>
      </c>
      <c r="G267" s="192" t="s">
        <v>338</v>
      </c>
      <c r="H267" s="193">
        <v>103.38200000000001</v>
      </c>
      <c r="I267" s="194"/>
      <c r="J267" s="194"/>
      <c r="K267" s="195">
        <f>ROUND(P267*H267,2)</f>
        <v>0</v>
      </c>
      <c r="L267" s="191" t="s">
        <v>167</v>
      </c>
      <c r="M267" s="39"/>
      <c r="N267" s="196" t="s">
        <v>1</v>
      </c>
      <c r="O267" s="197" t="s">
        <v>37</v>
      </c>
      <c r="P267" s="198">
        <f>I267+J267</f>
        <v>0</v>
      </c>
      <c r="Q267" s="198">
        <f>ROUND(I267*H267,2)</f>
        <v>0</v>
      </c>
      <c r="R267" s="198">
        <f>ROUND(J267*H267,2)</f>
        <v>0</v>
      </c>
      <c r="S267" s="71"/>
      <c r="T267" s="199">
        <f>S267*H267</f>
        <v>0</v>
      </c>
      <c r="U267" s="199">
        <v>0</v>
      </c>
      <c r="V267" s="199">
        <f>U267*H267</f>
        <v>0</v>
      </c>
      <c r="W267" s="199">
        <v>0</v>
      </c>
      <c r="X267" s="200">
        <f>W267*H267</f>
        <v>0</v>
      </c>
      <c r="Y267" s="34"/>
      <c r="Z267" s="34"/>
      <c r="AA267" s="34"/>
      <c r="AB267" s="34"/>
      <c r="AC267" s="34"/>
      <c r="AD267" s="34"/>
      <c r="AE267" s="34"/>
      <c r="AR267" s="201" t="s">
        <v>388</v>
      </c>
      <c r="AT267" s="201" t="s">
        <v>163</v>
      </c>
      <c r="AU267" s="201" t="s">
        <v>82</v>
      </c>
      <c r="AY267" s="17" t="s">
        <v>160</v>
      </c>
      <c r="BE267" s="202">
        <f>IF(O267="základní",K267,0)</f>
        <v>0</v>
      </c>
      <c r="BF267" s="202">
        <f>IF(O267="snížená",K267,0)</f>
        <v>0</v>
      </c>
      <c r="BG267" s="202">
        <f>IF(O267="zákl. přenesená",K267,0)</f>
        <v>0</v>
      </c>
      <c r="BH267" s="202">
        <f>IF(O267="sníž. přenesená",K267,0)</f>
        <v>0</v>
      </c>
      <c r="BI267" s="202">
        <f>IF(O267="nulová",K267,0)</f>
        <v>0</v>
      </c>
      <c r="BJ267" s="17" t="s">
        <v>82</v>
      </c>
      <c r="BK267" s="202">
        <f>ROUND(P267*H267,2)</f>
        <v>0</v>
      </c>
      <c r="BL267" s="17" t="s">
        <v>388</v>
      </c>
      <c r="BM267" s="201" t="s">
        <v>623</v>
      </c>
    </row>
    <row r="268" spans="1:65" s="2" customFormat="1" ht="97.5">
      <c r="A268" s="34"/>
      <c r="B268" s="35"/>
      <c r="C268" s="36"/>
      <c r="D268" s="203" t="s">
        <v>170</v>
      </c>
      <c r="E268" s="36"/>
      <c r="F268" s="204" t="s">
        <v>624</v>
      </c>
      <c r="G268" s="36"/>
      <c r="H268" s="36"/>
      <c r="I268" s="205"/>
      <c r="J268" s="205"/>
      <c r="K268" s="36"/>
      <c r="L268" s="36"/>
      <c r="M268" s="39"/>
      <c r="N268" s="206"/>
      <c r="O268" s="207"/>
      <c r="P268" s="71"/>
      <c r="Q268" s="71"/>
      <c r="R268" s="71"/>
      <c r="S268" s="71"/>
      <c r="T268" s="71"/>
      <c r="U268" s="71"/>
      <c r="V268" s="71"/>
      <c r="W268" s="71"/>
      <c r="X268" s="72"/>
      <c r="Y268" s="34"/>
      <c r="Z268" s="34"/>
      <c r="AA268" s="34"/>
      <c r="AB268" s="34"/>
      <c r="AC268" s="34"/>
      <c r="AD268" s="34"/>
      <c r="AE268" s="34"/>
      <c r="AT268" s="17" t="s">
        <v>170</v>
      </c>
      <c r="AU268" s="17" t="s">
        <v>82</v>
      </c>
    </row>
    <row r="269" spans="1:65" s="2" customFormat="1" ht="19.5">
      <c r="A269" s="34"/>
      <c r="B269" s="35"/>
      <c r="C269" s="36"/>
      <c r="D269" s="203" t="s">
        <v>180</v>
      </c>
      <c r="E269" s="36"/>
      <c r="F269" s="208" t="s">
        <v>407</v>
      </c>
      <c r="G269" s="36"/>
      <c r="H269" s="36"/>
      <c r="I269" s="205"/>
      <c r="J269" s="205"/>
      <c r="K269" s="36"/>
      <c r="L269" s="36"/>
      <c r="M269" s="39"/>
      <c r="N269" s="206"/>
      <c r="O269" s="207"/>
      <c r="P269" s="71"/>
      <c r="Q269" s="71"/>
      <c r="R269" s="71"/>
      <c r="S269" s="71"/>
      <c r="T269" s="71"/>
      <c r="U269" s="71"/>
      <c r="V269" s="71"/>
      <c r="W269" s="71"/>
      <c r="X269" s="72"/>
      <c r="Y269" s="34"/>
      <c r="Z269" s="34"/>
      <c r="AA269" s="34"/>
      <c r="AB269" s="34"/>
      <c r="AC269" s="34"/>
      <c r="AD269" s="34"/>
      <c r="AE269" s="34"/>
      <c r="AT269" s="17" t="s">
        <v>180</v>
      </c>
      <c r="AU269" s="17" t="s">
        <v>82</v>
      </c>
    </row>
    <row r="270" spans="1:65" s="13" customFormat="1">
      <c r="B270" s="209"/>
      <c r="C270" s="210"/>
      <c r="D270" s="203" t="s">
        <v>195</v>
      </c>
      <c r="E270" s="211" t="s">
        <v>1</v>
      </c>
      <c r="F270" s="212" t="s">
        <v>625</v>
      </c>
      <c r="G270" s="210"/>
      <c r="H270" s="213">
        <v>79.558000000000007</v>
      </c>
      <c r="I270" s="214"/>
      <c r="J270" s="214"/>
      <c r="K270" s="210"/>
      <c r="L270" s="210"/>
      <c r="M270" s="215"/>
      <c r="N270" s="216"/>
      <c r="O270" s="217"/>
      <c r="P270" s="217"/>
      <c r="Q270" s="217"/>
      <c r="R270" s="217"/>
      <c r="S270" s="217"/>
      <c r="T270" s="217"/>
      <c r="U270" s="217"/>
      <c r="V270" s="217"/>
      <c r="W270" s="217"/>
      <c r="X270" s="218"/>
      <c r="AT270" s="219" t="s">
        <v>195</v>
      </c>
      <c r="AU270" s="219" t="s">
        <v>82</v>
      </c>
      <c r="AV270" s="13" t="s">
        <v>84</v>
      </c>
      <c r="AW270" s="13" t="s">
        <v>5</v>
      </c>
      <c r="AX270" s="13" t="s">
        <v>74</v>
      </c>
      <c r="AY270" s="219" t="s">
        <v>160</v>
      </c>
    </row>
    <row r="271" spans="1:65" s="13" customFormat="1">
      <c r="B271" s="209"/>
      <c r="C271" s="210"/>
      <c r="D271" s="203" t="s">
        <v>195</v>
      </c>
      <c r="E271" s="211" t="s">
        <v>1</v>
      </c>
      <c r="F271" s="212" t="s">
        <v>626</v>
      </c>
      <c r="G271" s="210"/>
      <c r="H271" s="213">
        <v>23.824000000000002</v>
      </c>
      <c r="I271" s="214"/>
      <c r="J271" s="214"/>
      <c r="K271" s="210"/>
      <c r="L271" s="210"/>
      <c r="M271" s="215"/>
      <c r="N271" s="216"/>
      <c r="O271" s="217"/>
      <c r="P271" s="217"/>
      <c r="Q271" s="217"/>
      <c r="R271" s="217"/>
      <c r="S271" s="217"/>
      <c r="T271" s="217"/>
      <c r="U271" s="217"/>
      <c r="V271" s="217"/>
      <c r="W271" s="217"/>
      <c r="X271" s="218"/>
      <c r="AT271" s="219" t="s">
        <v>195</v>
      </c>
      <c r="AU271" s="219" t="s">
        <v>82</v>
      </c>
      <c r="AV271" s="13" t="s">
        <v>84</v>
      </c>
      <c r="AW271" s="13" t="s">
        <v>5</v>
      </c>
      <c r="AX271" s="13" t="s">
        <v>74</v>
      </c>
      <c r="AY271" s="219" t="s">
        <v>160</v>
      </c>
    </row>
    <row r="272" spans="1:65" s="14" customFormat="1">
      <c r="B272" s="220"/>
      <c r="C272" s="221"/>
      <c r="D272" s="203" t="s">
        <v>195</v>
      </c>
      <c r="E272" s="222" t="s">
        <v>1</v>
      </c>
      <c r="F272" s="223" t="s">
        <v>198</v>
      </c>
      <c r="G272" s="221"/>
      <c r="H272" s="224">
        <v>103.38200000000001</v>
      </c>
      <c r="I272" s="225"/>
      <c r="J272" s="225"/>
      <c r="K272" s="221"/>
      <c r="L272" s="221"/>
      <c r="M272" s="226"/>
      <c r="N272" s="227"/>
      <c r="O272" s="228"/>
      <c r="P272" s="228"/>
      <c r="Q272" s="228"/>
      <c r="R272" s="228"/>
      <c r="S272" s="228"/>
      <c r="T272" s="228"/>
      <c r="U272" s="228"/>
      <c r="V272" s="228"/>
      <c r="W272" s="228"/>
      <c r="X272" s="229"/>
      <c r="AT272" s="230" t="s">
        <v>195</v>
      </c>
      <c r="AU272" s="230" t="s">
        <v>82</v>
      </c>
      <c r="AV272" s="14" t="s">
        <v>168</v>
      </c>
      <c r="AW272" s="14" t="s">
        <v>5</v>
      </c>
      <c r="AX272" s="14" t="s">
        <v>82</v>
      </c>
      <c r="AY272" s="230" t="s">
        <v>160</v>
      </c>
    </row>
    <row r="273" spans="1:65" s="2" customFormat="1" ht="48">
      <c r="A273" s="34"/>
      <c r="B273" s="35"/>
      <c r="C273" s="189" t="s">
        <v>375</v>
      </c>
      <c r="D273" s="189" t="s">
        <v>163</v>
      </c>
      <c r="E273" s="190" t="s">
        <v>627</v>
      </c>
      <c r="F273" s="191" t="s">
        <v>628</v>
      </c>
      <c r="G273" s="192" t="s">
        <v>338</v>
      </c>
      <c r="H273" s="193">
        <v>153.89400000000001</v>
      </c>
      <c r="I273" s="194"/>
      <c r="J273" s="194"/>
      <c r="K273" s="195">
        <f>ROUND(P273*H273,2)</f>
        <v>0</v>
      </c>
      <c r="L273" s="191" t="s">
        <v>167</v>
      </c>
      <c r="M273" s="39"/>
      <c r="N273" s="196" t="s">
        <v>1</v>
      </c>
      <c r="O273" s="197" t="s">
        <v>37</v>
      </c>
      <c r="P273" s="198">
        <f>I273+J273</f>
        <v>0</v>
      </c>
      <c r="Q273" s="198">
        <f>ROUND(I273*H273,2)</f>
        <v>0</v>
      </c>
      <c r="R273" s="198">
        <f>ROUND(J273*H273,2)</f>
        <v>0</v>
      </c>
      <c r="S273" s="71"/>
      <c r="T273" s="199">
        <f>S273*H273</f>
        <v>0</v>
      </c>
      <c r="U273" s="199">
        <v>0</v>
      </c>
      <c r="V273" s="199">
        <f>U273*H273</f>
        <v>0</v>
      </c>
      <c r="W273" s="199">
        <v>0</v>
      </c>
      <c r="X273" s="200">
        <f>W273*H273</f>
        <v>0</v>
      </c>
      <c r="Y273" s="34"/>
      <c r="Z273" s="34"/>
      <c r="AA273" s="34"/>
      <c r="AB273" s="34"/>
      <c r="AC273" s="34"/>
      <c r="AD273" s="34"/>
      <c r="AE273" s="34"/>
      <c r="AR273" s="201" t="s">
        <v>388</v>
      </c>
      <c r="AT273" s="201" t="s">
        <v>163</v>
      </c>
      <c r="AU273" s="201" t="s">
        <v>82</v>
      </c>
      <c r="AY273" s="17" t="s">
        <v>160</v>
      </c>
      <c r="BE273" s="202">
        <f>IF(O273="základní",K273,0)</f>
        <v>0</v>
      </c>
      <c r="BF273" s="202">
        <f>IF(O273="snížená",K273,0)</f>
        <v>0</v>
      </c>
      <c r="BG273" s="202">
        <f>IF(O273="zákl. přenesená",K273,0)</f>
        <v>0</v>
      </c>
      <c r="BH273" s="202">
        <f>IF(O273="sníž. přenesená",K273,0)</f>
        <v>0</v>
      </c>
      <c r="BI273" s="202">
        <f>IF(O273="nulová",K273,0)</f>
        <v>0</v>
      </c>
      <c r="BJ273" s="17" t="s">
        <v>82</v>
      </c>
      <c r="BK273" s="202">
        <f>ROUND(P273*H273,2)</f>
        <v>0</v>
      </c>
      <c r="BL273" s="17" t="s">
        <v>388</v>
      </c>
      <c r="BM273" s="201" t="s">
        <v>629</v>
      </c>
    </row>
    <row r="274" spans="1:65" s="2" customFormat="1" ht="107.25">
      <c r="A274" s="34"/>
      <c r="B274" s="35"/>
      <c r="C274" s="36"/>
      <c r="D274" s="203" t="s">
        <v>170</v>
      </c>
      <c r="E274" s="36"/>
      <c r="F274" s="204" t="s">
        <v>630</v>
      </c>
      <c r="G274" s="36"/>
      <c r="H274" s="36"/>
      <c r="I274" s="205"/>
      <c r="J274" s="205"/>
      <c r="K274" s="36"/>
      <c r="L274" s="36"/>
      <c r="M274" s="39"/>
      <c r="N274" s="206"/>
      <c r="O274" s="207"/>
      <c r="P274" s="71"/>
      <c r="Q274" s="71"/>
      <c r="R274" s="71"/>
      <c r="S274" s="71"/>
      <c r="T274" s="71"/>
      <c r="U274" s="71"/>
      <c r="V274" s="71"/>
      <c r="W274" s="71"/>
      <c r="X274" s="72"/>
      <c r="Y274" s="34"/>
      <c r="Z274" s="34"/>
      <c r="AA274" s="34"/>
      <c r="AB274" s="34"/>
      <c r="AC274" s="34"/>
      <c r="AD274" s="34"/>
      <c r="AE274" s="34"/>
      <c r="AT274" s="17" t="s">
        <v>170</v>
      </c>
      <c r="AU274" s="17" t="s">
        <v>82</v>
      </c>
    </row>
    <row r="275" spans="1:65" s="2" customFormat="1" ht="19.5">
      <c r="A275" s="34"/>
      <c r="B275" s="35"/>
      <c r="C275" s="36"/>
      <c r="D275" s="203" t="s">
        <v>180</v>
      </c>
      <c r="E275" s="36"/>
      <c r="F275" s="208" t="s">
        <v>407</v>
      </c>
      <c r="G275" s="36"/>
      <c r="H275" s="36"/>
      <c r="I275" s="205"/>
      <c r="J275" s="205"/>
      <c r="K275" s="36"/>
      <c r="L275" s="36"/>
      <c r="M275" s="39"/>
      <c r="N275" s="206"/>
      <c r="O275" s="207"/>
      <c r="P275" s="71"/>
      <c r="Q275" s="71"/>
      <c r="R275" s="71"/>
      <c r="S275" s="71"/>
      <c r="T275" s="71"/>
      <c r="U275" s="71"/>
      <c r="V275" s="71"/>
      <c r="W275" s="71"/>
      <c r="X275" s="72"/>
      <c r="Y275" s="34"/>
      <c r="Z275" s="34"/>
      <c r="AA275" s="34"/>
      <c r="AB275" s="34"/>
      <c r="AC275" s="34"/>
      <c r="AD275" s="34"/>
      <c r="AE275" s="34"/>
      <c r="AT275" s="17" t="s">
        <v>180</v>
      </c>
      <c r="AU275" s="17" t="s">
        <v>82</v>
      </c>
    </row>
    <row r="276" spans="1:65" s="15" customFormat="1">
      <c r="B276" s="231"/>
      <c r="C276" s="232"/>
      <c r="D276" s="203" t="s">
        <v>195</v>
      </c>
      <c r="E276" s="233" t="s">
        <v>1</v>
      </c>
      <c r="F276" s="234" t="s">
        <v>534</v>
      </c>
      <c r="G276" s="232"/>
      <c r="H276" s="233" t="s">
        <v>1</v>
      </c>
      <c r="I276" s="235"/>
      <c r="J276" s="235"/>
      <c r="K276" s="232"/>
      <c r="L276" s="232"/>
      <c r="M276" s="236"/>
      <c r="N276" s="237"/>
      <c r="O276" s="238"/>
      <c r="P276" s="238"/>
      <c r="Q276" s="238"/>
      <c r="R276" s="238"/>
      <c r="S276" s="238"/>
      <c r="T276" s="238"/>
      <c r="U276" s="238"/>
      <c r="V276" s="238"/>
      <c r="W276" s="238"/>
      <c r="X276" s="239"/>
      <c r="AT276" s="240" t="s">
        <v>195</v>
      </c>
      <c r="AU276" s="240" t="s">
        <v>82</v>
      </c>
      <c r="AV276" s="15" t="s">
        <v>82</v>
      </c>
      <c r="AW276" s="15" t="s">
        <v>5</v>
      </c>
      <c r="AX276" s="15" t="s">
        <v>74</v>
      </c>
      <c r="AY276" s="240" t="s">
        <v>160</v>
      </c>
    </row>
    <row r="277" spans="1:65" s="13" customFormat="1">
      <c r="B277" s="209"/>
      <c r="C277" s="210"/>
      <c r="D277" s="203" t="s">
        <v>195</v>
      </c>
      <c r="E277" s="211" t="s">
        <v>1</v>
      </c>
      <c r="F277" s="212" t="s">
        <v>631</v>
      </c>
      <c r="G277" s="210"/>
      <c r="H277" s="213">
        <v>98.808000000000007</v>
      </c>
      <c r="I277" s="214"/>
      <c r="J277" s="214"/>
      <c r="K277" s="210"/>
      <c r="L277" s="210"/>
      <c r="M277" s="215"/>
      <c r="N277" s="216"/>
      <c r="O277" s="217"/>
      <c r="P277" s="217"/>
      <c r="Q277" s="217"/>
      <c r="R277" s="217"/>
      <c r="S277" s="217"/>
      <c r="T277" s="217"/>
      <c r="U277" s="217"/>
      <c r="V277" s="217"/>
      <c r="W277" s="217"/>
      <c r="X277" s="218"/>
      <c r="AT277" s="219" t="s">
        <v>195</v>
      </c>
      <c r="AU277" s="219" t="s">
        <v>82</v>
      </c>
      <c r="AV277" s="13" t="s">
        <v>84</v>
      </c>
      <c r="AW277" s="13" t="s">
        <v>5</v>
      </c>
      <c r="AX277" s="13" t="s">
        <v>74</v>
      </c>
      <c r="AY277" s="219" t="s">
        <v>160</v>
      </c>
    </row>
    <row r="278" spans="1:65" s="15" customFormat="1">
      <c r="B278" s="231"/>
      <c r="C278" s="232"/>
      <c r="D278" s="203" t="s">
        <v>195</v>
      </c>
      <c r="E278" s="233" t="s">
        <v>1</v>
      </c>
      <c r="F278" s="234" t="s">
        <v>632</v>
      </c>
      <c r="G278" s="232"/>
      <c r="H278" s="233" t="s">
        <v>1</v>
      </c>
      <c r="I278" s="235"/>
      <c r="J278" s="235"/>
      <c r="K278" s="232"/>
      <c r="L278" s="232"/>
      <c r="M278" s="236"/>
      <c r="N278" s="237"/>
      <c r="O278" s="238"/>
      <c r="P278" s="238"/>
      <c r="Q278" s="238"/>
      <c r="R278" s="238"/>
      <c r="S278" s="238"/>
      <c r="T278" s="238"/>
      <c r="U278" s="238"/>
      <c r="V278" s="238"/>
      <c r="W278" s="238"/>
      <c r="X278" s="239"/>
      <c r="AT278" s="240" t="s">
        <v>195</v>
      </c>
      <c r="AU278" s="240" t="s">
        <v>82</v>
      </c>
      <c r="AV278" s="15" t="s">
        <v>82</v>
      </c>
      <c r="AW278" s="15" t="s">
        <v>5</v>
      </c>
      <c r="AX278" s="15" t="s">
        <v>74</v>
      </c>
      <c r="AY278" s="240" t="s">
        <v>160</v>
      </c>
    </row>
    <row r="279" spans="1:65" s="13" customFormat="1">
      <c r="B279" s="209"/>
      <c r="C279" s="210"/>
      <c r="D279" s="203" t="s">
        <v>195</v>
      </c>
      <c r="E279" s="211" t="s">
        <v>1</v>
      </c>
      <c r="F279" s="212" t="s">
        <v>537</v>
      </c>
      <c r="G279" s="210"/>
      <c r="H279" s="213">
        <v>2.2959999999999998</v>
      </c>
      <c r="I279" s="214"/>
      <c r="J279" s="214"/>
      <c r="K279" s="210"/>
      <c r="L279" s="210"/>
      <c r="M279" s="215"/>
      <c r="N279" s="216"/>
      <c r="O279" s="217"/>
      <c r="P279" s="217"/>
      <c r="Q279" s="217"/>
      <c r="R279" s="217"/>
      <c r="S279" s="217"/>
      <c r="T279" s="217"/>
      <c r="U279" s="217"/>
      <c r="V279" s="217"/>
      <c r="W279" s="217"/>
      <c r="X279" s="218"/>
      <c r="AT279" s="219" t="s">
        <v>195</v>
      </c>
      <c r="AU279" s="219" t="s">
        <v>82</v>
      </c>
      <c r="AV279" s="13" t="s">
        <v>84</v>
      </c>
      <c r="AW279" s="13" t="s">
        <v>5</v>
      </c>
      <c r="AX279" s="13" t="s">
        <v>74</v>
      </c>
      <c r="AY279" s="219" t="s">
        <v>160</v>
      </c>
    </row>
    <row r="280" spans="1:65" s="15" customFormat="1">
      <c r="B280" s="231"/>
      <c r="C280" s="232"/>
      <c r="D280" s="203" t="s">
        <v>195</v>
      </c>
      <c r="E280" s="233" t="s">
        <v>1</v>
      </c>
      <c r="F280" s="234" t="s">
        <v>538</v>
      </c>
      <c r="G280" s="232"/>
      <c r="H280" s="233" t="s">
        <v>1</v>
      </c>
      <c r="I280" s="235"/>
      <c r="J280" s="235"/>
      <c r="K280" s="232"/>
      <c r="L280" s="232"/>
      <c r="M280" s="236"/>
      <c r="N280" s="237"/>
      <c r="O280" s="238"/>
      <c r="P280" s="238"/>
      <c r="Q280" s="238"/>
      <c r="R280" s="238"/>
      <c r="S280" s="238"/>
      <c r="T280" s="238"/>
      <c r="U280" s="238"/>
      <c r="V280" s="238"/>
      <c r="W280" s="238"/>
      <c r="X280" s="239"/>
      <c r="AT280" s="240" t="s">
        <v>195</v>
      </c>
      <c r="AU280" s="240" t="s">
        <v>82</v>
      </c>
      <c r="AV280" s="15" t="s">
        <v>82</v>
      </c>
      <c r="AW280" s="15" t="s">
        <v>5</v>
      </c>
      <c r="AX280" s="15" t="s">
        <v>74</v>
      </c>
      <c r="AY280" s="240" t="s">
        <v>160</v>
      </c>
    </row>
    <row r="281" spans="1:65" s="13" customFormat="1">
      <c r="B281" s="209"/>
      <c r="C281" s="210"/>
      <c r="D281" s="203" t="s">
        <v>195</v>
      </c>
      <c r="E281" s="211" t="s">
        <v>1</v>
      </c>
      <c r="F281" s="212" t="s">
        <v>539</v>
      </c>
      <c r="G281" s="210"/>
      <c r="H281" s="213">
        <v>1.34</v>
      </c>
      <c r="I281" s="214"/>
      <c r="J281" s="214"/>
      <c r="K281" s="210"/>
      <c r="L281" s="210"/>
      <c r="M281" s="215"/>
      <c r="N281" s="216"/>
      <c r="O281" s="217"/>
      <c r="P281" s="217"/>
      <c r="Q281" s="217"/>
      <c r="R281" s="217"/>
      <c r="S281" s="217"/>
      <c r="T281" s="217"/>
      <c r="U281" s="217"/>
      <c r="V281" s="217"/>
      <c r="W281" s="217"/>
      <c r="X281" s="218"/>
      <c r="AT281" s="219" t="s">
        <v>195</v>
      </c>
      <c r="AU281" s="219" t="s">
        <v>82</v>
      </c>
      <c r="AV281" s="13" t="s">
        <v>84</v>
      </c>
      <c r="AW281" s="13" t="s">
        <v>5</v>
      </c>
      <c r="AX281" s="13" t="s">
        <v>74</v>
      </c>
      <c r="AY281" s="219" t="s">
        <v>160</v>
      </c>
    </row>
    <row r="282" spans="1:65" s="15" customFormat="1">
      <c r="B282" s="231"/>
      <c r="C282" s="232"/>
      <c r="D282" s="203" t="s">
        <v>195</v>
      </c>
      <c r="E282" s="233" t="s">
        <v>1</v>
      </c>
      <c r="F282" s="234" t="s">
        <v>518</v>
      </c>
      <c r="G282" s="232"/>
      <c r="H282" s="233" t="s">
        <v>1</v>
      </c>
      <c r="I282" s="235"/>
      <c r="J282" s="235"/>
      <c r="K282" s="232"/>
      <c r="L282" s="232"/>
      <c r="M282" s="236"/>
      <c r="N282" s="237"/>
      <c r="O282" s="238"/>
      <c r="P282" s="238"/>
      <c r="Q282" s="238"/>
      <c r="R282" s="238"/>
      <c r="S282" s="238"/>
      <c r="T282" s="238"/>
      <c r="U282" s="238"/>
      <c r="V282" s="238"/>
      <c r="W282" s="238"/>
      <c r="X282" s="239"/>
      <c r="AT282" s="240" t="s">
        <v>195</v>
      </c>
      <c r="AU282" s="240" t="s">
        <v>82</v>
      </c>
      <c r="AV282" s="15" t="s">
        <v>82</v>
      </c>
      <c r="AW282" s="15" t="s">
        <v>5</v>
      </c>
      <c r="AX282" s="15" t="s">
        <v>74</v>
      </c>
      <c r="AY282" s="240" t="s">
        <v>160</v>
      </c>
    </row>
    <row r="283" spans="1:65" s="13" customFormat="1">
      <c r="B283" s="209"/>
      <c r="C283" s="210"/>
      <c r="D283" s="203" t="s">
        <v>195</v>
      </c>
      <c r="E283" s="211" t="s">
        <v>1</v>
      </c>
      <c r="F283" s="212" t="s">
        <v>633</v>
      </c>
      <c r="G283" s="210"/>
      <c r="H283" s="213">
        <v>25.06</v>
      </c>
      <c r="I283" s="214"/>
      <c r="J283" s="214"/>
      <c r="K283" s="210"/>
      <c r="L283" s="210"/>
      <c r="M283" s="215"/>
      <c r="N283" s="216"/>
      <c r="O283" s="217"/>
      <c r="P283" s="217"/>
      <c r="Q283" s="217"/>
      <c r="R283" s="217"/>
      <c r="S283" s="217"/>
      <c r="T283" s="217"/>
      <c r="U283" s="217"/>
      <c r="V283" s="217"/>
      <c r="W283" s="217"/>
      <c r="X283" s="218"/>
      <c r="AT283" s="219" t="s">
        <v>195</v>
      </c>
      <c r="AU283" s="219" t="s">
        <v>82</v>
      </c>
      <c r="AV283" s="13" t="s">
        <v>84</v>
      </c>
      <c r="AW283" s="13" t="s">
        <v>5</v>
      </c>
      <c r="AX283" s="13" t="s">
        <v>74</v>
      </c>
      <c r="AY283" s="219" t="s">
        <v>160</v>
      </c>
    </row>
    <row r="284" spans="1:65" s="15" customFormat="1">
      <c r="B284" s="231"/>
      <c r="C284" s="232"/>
      <c r="D284" s="203" t="s">
        <v>195</v>
      </c>
      <c r="E284" s="233" t="s">
        <v>1</v>
      </c>
      <c r="F284" s="234" t="s">
        <v>634</v>
      </c>
      <c r="G284" s="232"/>
      <c r="H284" s="233" t="s">
        <v>1</v>
      </c>
      <c r="I284" s="235"/>
      <c r="J284" s="235"/>
      <c r="K284" s="232"/>
      <c r="L284" s="232"/>
      <c r="M284" s="236"/>
      <c r="N284" s="237"/>
      <c r="O284" s="238"/>
      <c r="P284" s="238"/>
      <c r="Q284" s="238"/>
      <c r="R284" s="238"/>
      <c r="S284" s="238"/>
      <c r="T284" s="238"/>
      <c r="U284" s="238"/>
      <c r="V284" s="238"/>
      <c r="W284" s="238"/>
      <c r="X284" s="239"/>
      <c r="AT284" s="240" t="s">
        <v>195</v>
      </c>
      <c r="AU284" s="240" t="s">
        <v>82</v>
      </c>
      <c r="AV284" s="15" t="s">
        <v>82</v>
      </c>
      <c r="AW284" s="15" t="s">
        <v>5</v>
      </c>
      <c r="AX284" s="15" t="s">
        <v>74</v>
      </c>
      <c r="AY284" s="240" t="s">
        <v>160</v>
      </c>
    </row>
    <row r="285" spans="1:65" s="13" customFormat="1">
      <c r="B285" s="209"/>
      <c r="C285" s="210"/>
      <c r="D285" s="203" t="s">
        <v>195</v>
      </c>
      <c r="E285" s="211" t="s">
        <v>1</v>
      </c>
      <c r="F285" s="212" t="s">
        <v>635</v>
      </c>
      <c r="G285" s="210"/>
      <c r="H285" s="213">
        <v>26.39</v>
      </c>
      <c r="I285" s="214"/>
      <c r="J285" s="214"/>
      <c r="K285" s="210"/>
      <c r="L285" s="210"/>
      <c r="M285" s="215"/>
      <c r="N285" s="216"/>
      <c r="O285" s="217"/>
      <c r="P285" s="217"/>
      <c r="Q285" s="217"/>
      <c r="R285" s="217"/>
      <c r="S285" s="217"/>
      <c r="T285" s="217"/>
      <c r="U285" s="217"/>
      <c r="V285" s="217"/>
      <c r="W285" s="217"/>
      <c r="X285" s="218"/>
      <c r="AT285" s="219" t="s">
        <v>195</v>
      </c>
      <c r="AU285" s="219" t="s">
        <v>82</v>
      </c>
      <c r="AV285" s="13" t="s">
        <v>84</v>
      </c>
      <c r="AW285" s="13" t="s">
        <v>5</v>
      </c>
      <c r="AX285" s="13" t="s">
        <v>74</v>
      </c>
      <c r="AY285" s="219" t="s">
        <v>160</v>
      </c>
    </row>
    <row r="286" spans="1:65" s="14" customFormat="1">
      <c r="B286" s="220"/>
      <c r="C286" s="221"/>
      <c r="D286" s="203" t="s">
        <v>195</v>
      </c>
      <c r="E286" s="222" t="s">
        <v>1</v>
      </c>
      <c r="F286" s="223" t="s">
        <v>198</v>
      </c>
      <c r="G286" s="221"/>
      <c r="H286" s="224">
        <v>153.89400000000001</v>
      </c>
      <c r="I286" s="225"/>
      <c r="J286" s="225"/>
      <c r="K286" s="221"/>
      <c r="L286" s="221"/>
      <c r="M286" s="226"/>
      <c r="N286" s="227"/>
      <c r="O286" s="228"/>
      <c r="P286" s="228"/>
      <c r="Q286" s="228"/>
      <c r="R286" s="228"/>
      <c r="S286" s="228"/>
      <c r="T286" s="228"/>
      <c r="U286" s="228"/>
      <c r="V286" s="228"/>
      <c r="W286" s="228"/>
      <c r="X286" s="229"/>
      <c r="AT286" s="230" t="s">
        <v>195</v>
      </c>
      <c r="AU286" s="230" t="s">
        <v>82</v>
      </c>
      <c r="AV286" s="14" t="s">
        <v>168</v>
      </c>
      <c r="AW286" s="14" t="s">
        <v>5</v>
      </c>
      <c r="AX286" s="14" t="s">
        <v>82</v>
      </c>
      <c r="AY286" s="230" t="s">
        <v>160</v>
      </c>
    </row>
    <row r="287" spans="1:65" s="2" customFormat="1" ht="24">
      <c r="A287" s="34"/>
      <c r="B287" s="35"/>
      <c r="C287" s="189" t="s">
        <v>385</v>
      </c>
      <c r="D287" s="189" t="s">
        <v>163</v>
      </c>
      <c r="E287" s="190" t="s">
        <v>441</v>
      </c>
      <c r="F287" s="191" t="s">
        <v>442</v>
      </c>
      <c r="G287" s="192" t="s">
        <v>338</v>
      </c>
      <c r="H287" s="193">
        <v>262.5</v>
      </c>
      <c r="I287" s="194"/>
      <c r="J287" s="194"/>
      <c r="K287" s="195">
        <f>ROUND(P287*H287,2)</f>
        <v>0</v>
      </c>
      <c r="L287" s="191" t="s">
        <v>167</v>
      </c>
      <c r="M287" s="39"/>
      <c r="N287" s="196" t="s">
        <v>1</v>
      </c>
      <c r="O287" s="197" t="s">
        <v>37</v>
      </c>
      <c r="P287" s="198">
        <f>I287+J287</f>
        <v>0</v>
      </c>
      <c r="Q287" s="198">
        <f>ROUND(I287*H287,2)</f>
        <v>0</v>
      </c>
      <c r="R287" s="198">
        <f>ROUND(J287*H287,2)</f>
        <v>0</v>
      </c>
      <c r="S287" s="71"/>
      <c r="T287" s="199">
        <f>S287*H287</f>
        <v>0</v>
      </c>
      <c r="U287" s="199">
        <v>0</v>
      </c>
      <c r="V287" s="199">
        <f>U287*H287</f>
        <v>0</v>
      </c>
      <c r="W287" s="199">
        <v>0</v>
      </c>
      <c r="X287" s="200">
        <f>W287*H287</f>
        <v>0</v>
      </c>
      <c r="Y287" s="34"/>
      <c r="Z287" s="34"/>
      <c r="AA287" s="34"/>
      <c r="AB287" s="34"/>
      <c r="AC287" s="34"/>
      <c r="AD287" s="34"/>
      <c r="AE287" s="34"/>
      <c r="AR287" s="201" t="s">
        <v>388</v>
      </c>
      <c r="AT287" s="201" t="s">
        <v>163</v>
      </c>
      <c r="AU287" s="201" t="s">
        <v>82</v>
      </c>
      <c r="AY287" s="17" t="s">
        <v>160</v>
      </c>
      <c r="BE287" s="202">
        <f>IF(O287="základní",K287,0)</f>
        <v>0</v>
      </c>
      <c r="BF287" s="202">
        <f>IF(O287="snížená",K287,0)</f>
        <v>0</v>
      </c>
      <c r="BG287" s="202">
        <f>IF(O287="zákl. přenesená",K287,0)</f>
        <v>0</v>
      </c>
      <c r="BH287" s="202">
        <f>IF(O287="sníž. přenesená",K287,0)</f>
        <v>0</v>
      </c>
      <c r="BI287" s="202">
        <f>IF(O287="nulová",K287,0)</f>
        <v>0</v>
      </c>
      <c r="BJ287" s="17" t="s">
        <v>82</v>
      </c>
      <c r="BK287" s="202">
        <f>ROUND(P287*H287,2)</f>
        <v>0</v>
      </c>
      <c r="BL287" s="17" t="s">
        <v>388</v>
      </c>
      <c r="BM287" s="201" t="s">
        <v>636</v>
      </c>
    </row>
    <row r="288" spans="1:65" s="2" customFormat="1" ht="58.5">
      <c r="A288" s="34"/>
      <c r="B288" s="35"/>
      <c r="C288" s="36"/>
      <c r="D288" s="203" t="s">
        <v>170</v>
      </c>
      <c r="E288" s="36"/>
      <c r="F288" s="204" t="s">
        <v>444</v>
      </c>
      <c r="G288" s="36"/>
      <c r="H288" s="36"/>
      <c r="I288" s="205"/>
      <c r="J288" s="205"/>
      <c r="K288" s="36"/>
      <c r="L288" s="36"/>
      <c r="M288" s="39"/>
      <c r="N288" s="254"/>
      <c r="O288" s="255"/>
      <c r="P288" s="256"/>
      <c r="Q288" s="256"/>
      <c r="R288" s="256"/>
      <c r="S288" s="256"/>
      <c r="T288" s="256"/>
      <c r="U288" s="256"/>
      <c r="V288" s="256"/>
      <c r="W288" s="256"/>
      <c r="X288" s="257"/>
      <c r="Y288" s="34"/>
      <c r="Z288" s="34"/>
      <c r="AA288" s="34"/>
      <c r="AB288" s="34"/>
      <c r="AC288" s="34"/>
      <c r="AD288" s="34"/>
      <c r="AE288" s="34"/>
      <c r="AT288" s="17" t="s">
        <v>170</v>
      </c>
      <c r="AU288" s="17" t="s">
        <v>82</v>
      </c>
    </row>
    <row r="289" spans="1:31" s="2" customFormat="1" ht="6.95" customHeight="1">
      <c r="A289" s="34"/>
      <c r="B289" s="54"/>
      <c r="C289" s="55"/>
      <c r="D289" s="55"/>
      <c r="E289" s="55"/>
      <c r="F289" s="55"/>
      <c r="G289" s="55"/>
      <c r="H289" s="55"/>
      <c r="I289" s="55"/>
      <c r="J289" s="55"/>
      <c r="K289" s="55"/>
      <c r="L289" s="55"/>
      <c r="M289" s="39"/>
      <c r="N289" s="34"/>
      <c r="P289" s="34"/>
      <c r="Q289" s="34"/>
      <c r="R289" s="34"/>
      <c r="S289" s="34"/>
      <c r="T289" s="34"/>
      <c r="U289" s="34"/>
      <c r="V289" s="34"/>
      <c r="W289" s="34"/>
      <c r="X289" s="34"/>
      <c r="Y289" s="34"/>
      <c r="Z289" s="34"/>
      <c r="AA289" s="34"/>
      <c r="AB289" s="34"/>
      <c r="AC289" s="34"/>
      <c r="AD289" s="34"/>
      <c r="AE289" s="34"/>
    </row>
  </sheetData>
  <sheetProtection algorithmName="SHA-512" hashValue="qo6t7FFkM780NbAIk/9u/plfxawDhcJqAwhxRBkdpBzxp605Eo1tapaZMViEl2RTChuA2OksObc2mMs9ZGcyUQ==" saltValue="O/fF8YYZBl/u0mNx7fPE6lbuKSRLCknpT+/K7V7bY3vWnRzoz5zut7Fld+iZ9L999qUC674FCo9GpOCn8B9fuw==" spinCount="100000" sheet="1" objects="1" scenarios="1" formatColumns="0" formatRows="0" autoFilter="0"/>
  <autoFilter ref="C123:L288"/>
  <mergeCells count="9">
    <mergeCell ref="E87:H87"/>
    <mergeCell ref="E114:H114"/>
    <mergeCell ref="E116:H116"/>
    <mergeCell ref="M2:Z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31"/>
  <sheetViews>
    <sheetView showGridLines="0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15.5" style="1" customWidth="1"/>
    <col min="13" max="13" width="9.33203125" style="1" customWidth="1"/>
    <col min="14" max="14" width="10.83203125" style="1" hidden="1" customWidth="1"/>
    <col min="15" max="15" width="9.33203125" style="1" hidden="1"/>
    <col min="16" max="24" width="14.1640625" style="1" hidden="1" customWidth="1"/>
    <col min="25" max="25" width="12.33203125" style="1" hidden="1" customWidth="1"/>
    <col min="26" max="26" width="16.33203125" style="1" customWidth="1"/>
    <col min="27" max="27" width="12.33203125" style="1" customWidth="1"/>
    <col min="28" max="28" width="1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M2" s="273"/>
      <c r="N2" s="273"/>
      <c r="O2" s="273"/>
      <c r="P2" s="273"/>
      <c r="Q2" s="273"/>
      <c r="R2" s="273"/>
      <c r="S2" s="273"/>
      <c r="T2" s="273"/>
      <c r="U2" s="273"/>
      <c r="V2" s="273"/>
      <c r="W2" s="273"/>
      <c r="X2" s="273"/>
      <c r="Y2" s="273"/>
      <c r="Z2" s="273"/>
      <c r="AT2" s="17" t="s">
        <v>90</v>
      </c>
    </row>
    <row r="3" spans="1:46" s="1" customFormat="1" ht="6.95" customHeight="1">
      <c r="B3" s="109"/>
      <c r="C3" s="110"/>
      <c r="D3" s="110"/>
      <c r="E3" s="110"/>
      <c r="F3" s="110"/>
      <c r="G3" s="110"/>
      <c r="H3" s="110"/>
      <c r="I3" s="110"/>
      <c r="J3" s="110"/>
      <c r="K3" s="110"/>
      <c r="L3" s="110"/>
      <c r="M3" s="20"/>
      <c r="AT3" s="17" t="s">
        <v>84</v>
      </c>
    </row>
    <row r="4" spans="1:46" s="1" customFormat="1" ht="24.95" customHeight="1">
      <c r="B4" s="20"/>
      <c r="D4" s="111" t="s">
        <v>121</v>
      </c>
      <c r="M4" s="20"/>
      <c r="N4" s="112" t="s">
        <v>11</v>
      </c>
      <c r="AT4" s="17" t="s">
        <v>4</v>
      </c>
    </row>
    <row r="5" spans="1:46" s="1" customFormat="1" ht="6.95" customHeight="1">
      <c r="B5" s="20"/>
      <c r="M5" s="20"/>
    </row>
    <row r="6" spans="1:46" s="1" customFormat="1" ht="12" customHeight="1">
      <c r="B6" s="20"/>
      <c r="D6" s="113" t="s">
        <v>17</v>
      </c>
      <c r="M6" s="20"/>
    </row>
    <row r="7" spans="1:46" s="1" customFormat="1" ht="16.5" customHeight="1">
      <c r="B7" s="20"/>
      <c r="E7" s="304" t="str">
        <f>'Rekapitulace stavby'!K6</f>
        <v>Oprava nástupišť v obvodu ST Zlín</v>
      </c>
      <c r="F7" s="305"/>
      <c r="G7" s="305"/>
      <c r="H7" s="305"/>
      <c r="M7" s="20"/>
    </row>
    <row r="8" spans="1:46" s="2" customFormat="1" ht="12" customHeight="1">
      <c r="A8" s="34"/>
      <c r="B8" s="39"/>
      <c r="C8" s="34"/>
      <c r="D8" s="113" t="s">
        <v>122</v>
      </c>
      <c r="E8" s="34"/>
      <c r="F8" s="34"/>
      <c r="G8" s="34"/>
      <c r="H8" s="34"/>
      <c r="I8" s="34"/>
      <c r="J8" s="34"/>
      <c r="K8" s="34"/>
      <c r="L8" s="34"/>
      <c r="M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306" t="s">
        <v>637</v>
      </c>
      <c r="F9" s="307"/>
      <c r="G9" s="307"/>
      <c r="H9" s="307"/>
      <c r="I9" s="34"/>
      <c r="J9" s="34"/>
      <c r="K9" s="34"/>
      <c r="L9" s="34"/>
      <c r="M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34"/>
      <c r="M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13" t="s">
        <v>19</v>
      </c>
      <c r="E11" s="34"/>
      <c r="F11" s="114" t="s">
        <v>1</v>
      </c>
      <c r="G11" s="34"/>
      <c r="H11" s="34"/>
      <c r="I11" s="113" t="s">
        <v>20</v>
      </c>
      <c r="J11" s="114" t="s">
        <v>1</v>
      </c>
      <c r="K11" s="34"/>
      <c r="L11" s="34"/>
      <c r="M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13" t="s">
        <v>21</v>
      </c>
      <c r="E12" s="34"/>
      <c r="F12" s="114" t="s">
        <v>22</v>
      </c>
      <c r="G12" s="34"/>
      <c r="H12" s="34"/>
      <c r="I12" s="113" t="s">
        <v>23</v>
      </c>
      <c r="J12" s="115">
        <f>'Rekapitulace stavby'!AN8</f>
        <v>0</v>
      </c>
      <c r="K12" s="34"/>
      <c r="L12" s="34"/>
      <c r="M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34"/>
      <c r="M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3" t="s">
        <v>24</v>
      </c>
      <c r="E14" s="34"/>
      <c r="F14" s="34"/>
      <c r="G14" s="34"/>
      <c r="H14" s="34"/>
      <c r="I14" s="113" t="s">
        <v>25</v>
      </c>
      <c r="J14" s="114" t="str">
        <f>IF('Rekapitulace stavby'!AN10="","",'Rekapitulace stavby'!AN10)</f>
        <v/>
      </c>
      <c r="K14" s="34"/>
      <c r="L14" s="34"/>
      <c r="M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14" t="str">
        <f>IF('Rekapitulace stavby'!E11="","",'Rekapitulace stavby'!E11)</f>
        <v xml:space="preserve"> </v>
      </c>
      <c r="F15" s="34"/>
      <c r="G15" s="34"/>
      <c r="H15" s="34"/>
      <c r="I15" s="113" t="s">
        <v>26</v>
      </c>
      <c r="J15" s="114" t="str">
        <f>IF('Rekapitulace stavby'!AN11="","",'Rekapitulace stavby'!AN11)</f>
        <v/>
      </c>
      <c r="K15" s="34"/>
      <c r="L15" s="34"/>
      <c r="M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34"/>
      <c r="M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13" t="s">
        <v>27</v>
      </c>
      <c r="E17" s="34"/>
      <c r="F17" s="34"/>
      <c r="G17" s="34"/>
      <c r="H17" s="34"/>
      <c r="I17" s="113" t="s">
        <v>25</v>
      </c>
      <c r="J17" s="30" t="str">
        <f>'Rekapitulace stavby'!AN13</f>
        <v>Vyplň údaj</v>
      </c>
      <c r="K17" s="34"/>
      <c r="L17" s="34"/>
      <c r="M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308" t="str">
        <f>'Rekapitulace stavby'!E14</f>
        <v>Vyplň údaj</v>
      </c>
      <c r="F18" s="309"/>
      <c r="G18" s="309"/>
      <c r="H18" s="309"/>
      <c r="I18" s="113" t="s">
        <v>26</v>
      </c>
      <c r="J18" s="30" t="str">
        <f>'Rekapitulace stavby'!AN14</f>
        <v>Vyplň údaj</v>
      </c>
      <c r="K18" s="34"/>
      <c r="L18" s="34"/>
      <c r="M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34"/>
      <c r="M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13" t="s">
        <v>29</v>
      </c>
      <c r="E20" s="34"/>
      <c r="F20" s="34"/>
      <c r="G20" s="34"/>
      <c r="H20" s="34"/>
      <c r="I20" s="113" t="s">
        <v>25</v>
      </c>
      <c r="J20" s="114" t="str">
        <f>IF('Rekapitulace stavby'!AN16="","",'Rekapitulace stavby'!AN16)</f>
        <v/>
      </c>
      <c r="K20" s="34"/>
      <c r="L20" s="34"/>
      <c r="M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14" t="str">
        <f>IF('Rekapitulace stavby'!E17="","",'Rekapitulace stavby'!E17)</f>
        <v xml:space="preserve"> </v>
      </c>
      <c r="F21" s="34"/>
      <c r="G21" s="34"/>
      <c r="H21" s="34"/>
      <c r="I21" s="113" t="s">
        <v>26</v>
      </c>
      <c r="J21" s="114" t="str">
        <f>IF('Rekapitulace stavby'!AN17="","",'Rekapitulace stavby'!AN17)</f>
        <v/>
      </c>
      <c r="K21" s="34"/>
      <c r="L21" s="34"/>
      <c r="M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34"/>
      <c r="M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13" t="s">
        <v>30</v>
      </c>
      <c r="E23" s="34"/>
      <c r="F23" s="34"/>
      <c r="G23" s="34"/>
      <c r="H23" s="34"/>
      <c r="I23" s="113" t="s">
        <v>25</v>
      </c>
      <c r="J23" s="114" t="str">
        <f>IF('Rekapitulace stavby'!AN19="","",'Rekapitulace stavby'!AN19)</f>
        <v/>
      </c>
      <c r="K23" s="34"/>
      <c r="L23" s="34"/>
      <c r="M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14" t="str">
        <f>IF('Rekapitulace stavby'!E20="","",'Rekapitulace stavby'!E20)</f>
        <v xml:space="preserve"> </v>
      </c>
      <c r="F24" s="34"/>
      <c r="G24" s="34"/>
      <c r="H24" s="34"/>
      <c r="I24" s="113" t="s">
        <v>26</v>
      </c>
      <c r="J24" s="114" t="str">
        <f>IF('Rekapitulace stavby'!AN20="","",'Rekapitulace stavby'!AN20)</f>
        <v/>
      </c>
      <c r="K24" s="34"/>
      <c r="L24" s="34"/>
      <c r="M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34"/>
      <c r="M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13" t="s">
        <v>31</v>
      </c>
      <c r="E26" s="34"/>
      <c r="F26" s="34"/>
      <c r="G26" s="34"/>
      <c r="H26" s="34"/>
      <c r="I26" s="34"/>
      <c r="J26" s="34"/>
      <c r="K26" s="34"/>
      <c r="L26" s="34"/>
      <c r="M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16"/>
      <c r="B27" s="117"/>
      <c r="C27" s="116"/>
      <c r="D27" s="116"/>
      <c r="E27" s="310" t="s">
        <v>1</v>
      </c>
      <c r="F27" s="310"/>
      <c r="G27" s="310"/>
      <c r="H27" s="310"/>
      <c r="I27" s="116"/>
      <c r="J27" s="116"/>
      <c r="K27" s="116"/>
      <c r="L27" s="116"/>
      <c r="M27" s="118"/>
      <c r="S27" s="116"/>
      <c r="T27" s="116"/>
      <c r="U27" s="116"/>
      <c r="V27" s="116"/>
      <c r="W27" s="116"/>
      <c r="X27" s="116"/>
      <c r="Y27" s="116"/>
      <c r="Z27" s="116"/>
      <c r="AA27" s="116"/>
      <c r="AB27" s="116"/>
      <c r="AC27" s="116"/>
      <c r="AD27" s="116"/>
      <c r="AE27" s="116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34"/>
      <c r="M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19"/>
      <c r="E29" s="119"/>
      <c r="F29" s="119"/>
      <c r="G29" s="119"/>
      <c r="H29" s="119"/>
      <c r="I29" s="119"/>
      <c r="J29" s="119"/>
      <c r="K29" s="119"/>
      <c r="L29" s="119"/>
      <c r="M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12.75">
      <c r="A30" s="34"/>
      <c r="B30" s="39"/>
      <c r="C30" s="34"/>
      <c r="D30" s="34"/>
      <c r="E30" s="113" t="s">
        <v>124</v>
      </c>
      <c r="F30" s="34"/>
      <c r="G30" s="34"/>
      <c r="H30" s="34"/>
      <c r="I30" s="34"/>
      <c r="J30" s="34"/>
      <c r="K30" s="120">
        <f>I96</f>
        <v>0</v>
      </c>
      <c r="L30" s="34"/>
      <c r="M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12.75">
      <c r="A31" s="34"/>
      <c r="B31" s="39"/>
      <c r="C31" s="34"/>
      <c r="D31" s="34"/>
      <c r="E31" s="113" t="s">
        <v>125</v>
      </c>
      <c r="F31" s="34"/>
      <c r="G31" s="34"/>
      <c r="H31" s="34"/>
      <c r="I31" s="34"/>
      <c r="J31" s="34"/>
      <c r="K31" s="120">
        <f>J96</f>
        <v>0</v>
      </c>
      <c r="L31" s="34"/>
      <c r="M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25.35" customHeight="1">
      <c r="A32" s="34"/>
      <c r="B32" s="39"/>
      <c r="C32" s="34"/>
      <c r="D32" s="121" t="s">
        <v>32</v>
      </c>
      <c r="E32" s="34"/>
      <c r="F32" s="34"/>
      <c r="G32" s="34"/>
      <c r="H32" s="34"/>
      <c r="I32" s="34"/>
      <c r="J32" s="34"/>
      <c r="K32" s="122">
        <f>ROUND(K120, 2)</f>
        <v>0</v>
      </c>
      <c r="L32" s="34"/>
      <c r="M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6.95" customHeight="1">
      <c r="A33" s="34"/>
      <c r="B33" s="39"/>
      <c r="C33" s="34"/>
      <c r="D33" s="119"/>
      <c r="E33" s="119"/>
      <c r="F33" s="119"/>
      <c r="G33" s="119"/>
      <c r="H33" s="119"/>
      <c r="I33" s="119"/>
      <c r="J33" s="119"/>
      <c r="K33" s="119"/>
      <c r="L33" s="119"/>
      <c r="M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34"/>
      <c r="F34" s="123" t="s">
        <v>34</v>
      </c>
      <c r="G34" s="34"/>
      <c r="H34" s="34"/>
      <c r="I34" s="123" t="s">
        <v>33</v>
      </c>
      <c r="J34" s="34"/>
      <c r="K34" s="123" t="s">
        <v>35</v>
      </c>
      <c r="L34" s="34"/>
      <c r="M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customHeight="1">
      <c r="A35" s="34"/>
      <c r="B35" s="39"/>
      <c r="C35" s="34"/>
      <c r="D35" s="124" t="s">
        <v>36</v>
      </c>
      <c r="E35" s="113" t="s">
        <v>37</v>
      </c>
      <c r="F35" s="120">
        <f>ROUND((SUM(BE120:BE130)),  2)</f>
        <v>0</v>
      </c>
      <c r="G35" s="34"/>
      <c r="H35" s="34"/>
      <c r="I35" s="125">
        <v>0.21</v>
      </c>
      <c r="J35" s="34"/>
      <c r="K35" s="120">
        <f>ROUND(((SUM(BE120:BE130))*I35),  2)</f>
        <v>0</v>
      </c>
      <c r="L35" s="34"/>
      <c r="M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customHeight="1">
      <c r="A36" s="34"/>
      <c r="B36" s="39"/>
      <c r="C36" s="34"/>
      <c r="D36" s="34"/>
      <c r="E36" s="113" t="s">
        <v>38</v>
      </c>
      <c r="F36" s="120">
        <f>ROUND((SUM(BF120:BF130)),  2)</f>
        <v>0</v>
      </c>
      <c r="G36" s="34"/>
      <c r="H36" s="34"/>
      <c r="I36" s="125">
        <v>0.15</v>
      </c>
      <c r="J36" s="34"/>
      <c r="K36" s="120">
        <f>ROUND(((SUM(BF120:BF130))*I36),  2)</f>
        <v>0</v>
      </c>
      <c r="L36" s="34"/>
      <c r="M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3" t="s">
        <v>39</v>
      </c>
      <c r="F37" s="120">
        <f>ROUND((SUM(BG120:BG130)),  2)</f>
        <v>0</v>
      </c>
      <c r="G37" s="34"/>
      <c r="H37" s="34"/>
      <c r="I37" s="125">
        <v>0.21</v>
      </c>
      <c r="J37" s="34"/>
      <c r="K37" s="120">
        <f>0</f>
        <v>0</v>
      </c>
      <c r="L37" s="34"/>
      <c r="M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14.45" hidden="1" customHeight="1">
      <c r="A38" s="34"/>
      <c r="B38" s="39"/>
      <c r="C38" s="34"/>
      <c r="D38" s="34"/>
      <c r="E38" s="113" t="s">
        <v>40</v>
      </c>
      <c r="F38" s="120">
        <f>ROUND((SUM(BH120:BH130)),  2)</f>
        <v>0</v>
      </c>
      <c r="G38" s="34"/>
      <c r="H38" s="34"/>
      <c r="I38" s="125">
        <v>0.15</v>
      </c>
      <c r="J38" s="34"/>
      <c r="K38" s="120">
        <f>0</f>
        <v>0</v>
      </c>
      <c r="L38" s="34"/>
      <c r="M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14.45" hidden="1" customHeight="1">
      <c r="A39" s="34"/>
      <c r="B39" s="39"/>
      <c r="C39" s="34"/>
      <c r="D39" s="34"/>
      <c r="E39" s="113" t="s">
        <v>41</v>
      </c>
      <c r="F39" s="120">
        <f>ROUND((SUM(BI120:BI130)),  2)</f>
        <v>0</v>
      </c>
      <c r="G39" s="34"/>
      <c r="H39" s="34"/>
      <c r="I39" s="125">
        <v>0</v>
      </c>
      <c r="J39" s="34"/>
      <c r="K39" s="120">
        <f>0</f>
        <v>0</v>
      </c>
      <c r="L39" s="34"/>
      <c r="M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6.9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34"/>
      <c r="M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2" customFormat="1" ht="25.35" customHeight="1">
      <c r="A41" s="34"/>
      <c r="B41" s="39"/>
      <c r="C41" s="126"/>
      <c r="D41" s="127" t="s">
        <v>42</v>
      </c>
      <c r="E41" s="128"/>
      <c r="F41" s="128"/>
      <c r="G41" s="129" t="s">
        <v>43</v>
      </c>
      <c r="H41" s="130" t="s">
        <v>44</v>
      </c>
      <c r="I41" s="128"/>
      <c r="J41" s="128"/>
      <c r="K41" s="131">
        <f>SUM(K32:K39)</f>
        <v>0</v>
      </c>
      <c r="L41" s="132"/>
      <c r="M41" s="51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pans="1:31" s="2" customFormat="1" ht="14.45" customHeight="1">
      <c r="A42" s="34"/>
      <c r="B42" s="39"/>
      <c r="C42" s="34"/>
      <c r="D42" s="34"/>
      <c r="E42" s="34"/>
      <c r="F42" s="34"/>
      <c r="G42" s="34"/>
      <c r="H42" s="34"/>
      <c r="I42" s="34"/>
      <c r="J42" s="34"/>
      <c r="K42" s="34"/>
      <c r="L42" s="34"/>
      <c r="M42" s="51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pans="1:31" s="1" customFormat="1" ht="14.45" customHeight="1">
      <c r="B43" s="20"/>
      <c r="M43" s="20"/>
    </row>
    <row r="44" spans="1:31" s="1" customFormat="1" ht="14.45" customHeight="1">
      <c r="B44" s="20"/>
      <c r="M44" s="20"/>
    </row>
    <row r="45" spans="1:31" s="1" customFormat="1" ht="14.45" customHeight="1">
      <c r="B45" s="20"/>
      <c r="M45" s="20"/>
    </row>
    <row r="46" spans="1:31" s="1" customFormat="1" ht="14.45" customHeight="1">
      <c r="B46" s="20"/>
      <c r="M46" s="20"/>
    </row>
    <row r="47" spans="1:31" s="1" customFormat="1" ht="14.45" customHeight="1">
      <c r="B47" s="20"/>
      <c r="M47" s="20"/>
    </row>
    <row r="48" spans="1:31" s="1" customFormat="1" ht="14.45" customHeight="1">
      <c r="B48" s="20"/>
      <c r="M48" s="20"/>
    </row>
    <row r="49" spans="1:31" s="1" customFormat="1" ht="14.45" customHeight="1">
      <c r="B49" s="20"/>
      <c r="M49" s="20"/>
    </row>
    <row r="50" spans="1:31" s="2" customFormat="1" ht="14.45" customHeight="1">
      <c r="B50" s="51"/>
      <c r="D50" s="133" t="s">
        <v>45</v>
      </c>
      <c r="E50" s="134"/>
      <c r="F50" s="134"/>
      <c r="G50" s="133" t="s">
        <v>46</v>
      </c>
      <c r="H50" s="134"/>
      <c r="I50" s="134"/>
      <c r="J50" s="134"/>
      <c r="K50" s="134"/>
      <c r="L50" s="134"/>
      <c r="M50" s="51"/>
    </row>
    <row r="51" spans="1:31">
      <c r="B51" s="20"/>
      <c r="M51" s="20"/>
    </row>
    <row r="52" spans="1:31">
      <c r="B52" s="20"/>
      <c r="M52" s="20"/>
    </row>
    <row r="53" spans="1:31">
      <c r="B53" s="20"/>
      <c r="M53" s="20"/>
    </row>
    <row r="54" spans="1:31">
      <c r="B54" s="20"/>
      <c r="M54" s="20"/>
    </row>
    <row r="55" spans="1:31">
      <c r="B55" s="20"/>
      <c r="M55" s="20"/>
    </row>
    <row r="56" spans="1:31">
      <c r="B56" s="20"/>
      <c r="M56" s="20"/>
    </row>
    <row r="57" spans="1:31">
      <c r="B57" s="20"/>
      <c r="M57" s="20"/>
    </row>
    <row r="58" spans="1:31">
      <c r="B58" s="20"/>
      <c r="M58" s="20"/>
    </row>
    <row r="59" spans="1:31">
      <c r="B59" s="20"/>
      <c r="M59" s="20"/>
    </row>
    <row r="60" spans="1:31">
      <c r="B60" s="20"/>
      <c r="M60" s="20"/>
    </row>
    <row r="61" spans="1:31" s="2" customFormat="1" ht="12.75">
      <c r="A61" s="34"/>
      <c r="B61" s="39"/>
      <c r="C61" s="34"/>
      <c r="D61" s="135" t="s">
        <v>47</v>
      </c>
      <c r="E61" s="136"/>
      <c r="F61" s="137" t="s">
        <v>48</v>
      </c>
      <c r="G61" s="135" t="s">
        <v>47</v>
      </c>
      <c r="H61" s="136"/>
      <c r="I61" s="136"/>
      <c r="J61" s="138" t="s">
        <v>48</v>
      </c>
      <c r="K61" s="136"/>
      <c r="L61" s="136"/>
      <c r="M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>
      <c r="B62" s="20"/>
      <c r="M62" s="20"/>
    </row>
    <row r="63" spans="1:31">
      <c r="B63" s="20"/>
      <c r="M63" s="20"/>
    </row>
    <row r="64" spans="1:31">
      <c r="B64" s="20"/>
      <c r="M64" s="20"/>
    </row>
    <row r="65" spans="1:31" s="2" customFormat="1" ht="12.75">
      <c r="A65" s="34"/>
      <c r="B65" s="39"/>
      <c r="C65" s="34"/>
      <c r="D65" s="133" t="s">
        <v>49</v>
      </c>
      <c r="E65" s="139"/>
      <c r="F65" s="139"/>
      <c r="G65" s="133" t="s">
        <v>50</v>
      </c>
      <c r="H65" s="139"/>
      <c r="I65" s="139"/>
      <c r="J65" s="139"/>
      <c r="K65" s="139"/>
      <c r="L65" s="139"/>
      <c r="M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>
      <c r="B66" s="20"/>
      <c r="M66" s="20"/>
    </row>
    <row r="67" spans="1:31">
      <c r="B67" s="20"/>
      <c r="M67" s="20"/>
    </row>
    <row r="68" spans="1:31">
      <c r="B68" s="20"/>
      <c r="M68" s="20"/>
    </row>
    <row r="69" spans="1:31">
      <c r="B69" s="20"/>
      <c r="M69" s="20"/>
    </row>
    <row r="70" spans="1:31">
      <c r="B70" s="20"/>
      <c r="M70" s="20"/>
    </row>
    <row r="71" spans="1:31">
      <c r="B71" s="20"/>
      <c r="M71" s="20"/>
    </row>
    <row r="72" spans="1:31">
      <c r="B72" s="20"/>
      <c r="M72" s="20"/>
    </row>
    <row r="73" spans="1:31">
      <c r="B73" s="20"/>
      <c r="M73" s="20"/>
    </row>
    <row r="74" spans="1:31">
      <c r="B74" s="20"/>
      <c r="M74" s="20"/>
    </row>
    <row r="75" spans="1:31">
      <c r="B75" s="20"/>
      <c r="M75" s="20"/>
    </row>
    <row r="76" spans="1:31" s="2" customFormat="1" ht="12.75">
      <c r="A76" s="34"/>
      <c r="B76" s="39"/>
      <c r="C76" s="34"/>
      <c r="D76" s="135" t="s">
        <v>47</v>
      </c>
      <c r="E76" s="136"/>
      <c r="F76" s="137" t="s">
        <v>48</v>
      </c>
      <c r="G76" s="135" t="s">
        <v>47</v>
      </c>
      <c r="H76" s="136"/>
      <c r="I76" s="136"/>
      <c r="J76" s="138" t="s">
        <v>48</v>
      </c>
      <c r="K76" s="136"/>
      <c r="L76" s="136"/>
      <c r="M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40"/>
      <c r="C77" s="141"/>
      <c r="D77" s="141"/>
      <c r="E77" s="141"/>
      <c r="F77" s="141"/>
      <c r="G77" s="141"/>
      <c r="H77" s="141"/>
      <c r="I77" s="141"/>
      <c r="J77" s="141"/>
      <c r="K77" s="141"/>
      <c r="L77" s="141"/>
      <c r="M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47" s="2" customFormat="1" ht="6.95" customHeight="1">
      <c r="A81" s="34"/>
      <c r="B81" s="142"/>
      <c r="C81" s="143"/>
      <c r="D81" s="143"/>
      <c r="E81" s="143"/>
      <c r="F81" s="143"/>
      <c r="G81" s="143"/>
      <c r="H81" s="143"/>
      <c r="I81" s="143"/>
      <c r="J81" s="143"/>
      <c r="K81" s="143"/>
      <c r="L81" s="143"/>
      <c r="M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4.95" customHeight="1">
      <c r="A82" s="34"/>
      <c r="B82" s="35"/>
      <c r="C82" s="23" t="s">
        <v>126</v>
      </c>
      <c r="D82" s="36"/>
      <c r="E82" s="36"/>
      <c r="F82" s="36"/>
      <c r="G82" s="36"/>
      <c r="H82" s="36"/>
      <c r="I82" s="36"/>
      <c r="J82" s="36"/>
      <c r="K82" s="36"/>
      <c r="L82" s="36"/>
      <c r="M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36"/>
      <c r="M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customHeight="1">
      <c r="A84" s="34"/>
      <c r="B84" s="35"/>
      <c r="C84" s="29" t="s">
        <v>17</v>
      </c>
      <c r="D84" s="36"/>
      <c r="E84" s="36"/>
      <c r="F84" s="36"/>
      <c r="G84" s="36"/>
      <c r="H84" s="36"/>
      <c r="I84" s="36"/>
      <c r="J84" s="36"/>
      <c r="K84" s="36"/>
      <c r="L84" s="36"/>
      <c r="M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16.5" customHeight="1">
      <c r="A85" s="34"/>
      <c r="B85" s="35"/>
      <c r="C85" s="36"/>
      <c r="D85" s="36"/>
      <c r="E85" s="302" t="str">
        <f>E7</f>
        <v>Oprava nástupišť v obvodu ST Zlín</v>
      </c>
      <c r="F85" s="303"/>
      <c r="G85" s="303"/>
      <c r="H85" s="303"/>
      <c r="I85" s="36"/>
      <c r="J85" s="36"/>
      <c r="K85" s="36"/>
      <c r="L85" s="36"/>
      <c r="M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12" customHeight="1">
      <c r="A86" s="34"/>
      <c r="B86" s="35"/>
      <c r="C86" s="29" t="s">
        <v>122</v>
      </c>
      <c r="D86" s="36"/>
      <c r="E86" s="36"/>
      <c r="F86" s="36"/>
      <c r="G86" s="36"/>
      <c r="H86" s="36"/>
      <c r="I86" s="36"/>
      <c r="J86" s="36"/>
      <c r="K86" s="36"/>
      <c r="L86" s="36"/>
      <c r="M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16.5" customHeight="1">
      <c r="A87" s="34"/>
      <c r="B87" s="35"/>
      <c r="C87" s="36"/>
      <c r="D87" s="36"/>
      <c r="E87" s="296" t="str">
        <f>E9</f>
        <v>SO 01.2.2 - zast. Vésky - nástupiště - ÚRS</v>
      </c>
      <c r="F87" s="301"/>
      <c r="G87" s="301"/>
      <c r="H87" s="301"/>
      <c r="I87" s="36"/>
      <c r="J87" s="36"/>
      <c r="K87" s="36"/>
      <c r="L87" s="36"/>
      <c r="M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36"/>
      <c r="M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12" customHeight="1">
      <c r="A89" s="34"/>
      <c r="B89" s="35"/>
      <c r="C89" s="29" t="s">
        <v>21</v>
      </c>
      <c r="D89" s="36"/>
      <c r="E89" s="36"/>
      <c r="F89" s="27" t="str">
        <f>F12</f>
        <v xml:space="preserve"> </v>
      </c>
      <c r="G89" s="36"/>
      <c r="H89" s="36"/>
      <c r="I89" s="29" t="s">
        <v>23</v>
      </c>
      <c r="J89" s="66">
        <f>IF(J12="","",J12)</f>
        <v>0</v>
      </c>
      <c r="K89" s="36"/>
      <c r="L89" s="36"/>
      <c r="M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36"/>
      <c r="M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15.2" customHeight="1">
      <c r="A91" s="34"/>
      <c r="B91" s="35"/>
      <c r="C91" s="29" t="s">
        <v>24</v>
      </c>
      <c r="D91" s="36"/>
      <c r="E91" s="36"/>
      <c r="F91" s="27" t="str">
        <f>E15</f>
        <v xml:space="preserve"> </v>
      </c>
      <c r="G91" s="36"/>
      <c r="H91" s="36"/>
      <c r="I91" s="29" t="s">
        <v>29</v>
      </c>
      <c r="J91" s="32" t="str">
        <f>E21</f>
        <v xml:space="preserve"> </v>
      </c>
      <c r="K91" s="36"/>
      <c r="L91" s="36"/>
      <c r="M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15.2" customHeight="1">
      <c r="A92" s="34"/>
      <c r="B92" s="35"/>
      <c r="C92" s="29" t="s">
        <v>27</v>
      </c>
      <c r="D92" s="36"/>
      <c r="E92" s="36"/>
      <c r="F92" s="27" t="str">
        <f>IF(E18="","",E18)</f>
        <v>Vyplň údaj</v>
      </c>
      <c r="G92" s="36"/>
      <c r="H92" s="36"/>
      <c r="I92" s="29" t="s">
        <v>30</v>
      </c>
      <c r="J92" s="32" t="str">
        <f>E24</f>
        <v xml:space="preserve"> </v>
      </c>
      <c r="K92" s="36"/>
      <c r="L92" s="36"/>
      <c r="M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35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36"/>
      <c r="M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9.25" customHeight="1">
      <c r="A94" s="34"/>
      <c r="B94" s="35"/>
      <c r="C94" s="144" t="s">
        <v>127</v>
      </c>
      <c r="D94" s="145"/>
      <c r="E94" s="145"/>
      <c r="F94" s="145"/>
      <c r="G94" s="145"/>
      <c r="H94" s="145"/>
      <c r="I94" s="146" t="s">
        <v>128</v>
      </c>
      <c r="J94" s="146" t="s">
        <v>129</v>
      </c>
      <c r="K94" s="146" t="s">
        <v>130</v>
      </c>
      <c r="L94" s="145"/>
      <c r="M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36"/>
      <c r="M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47" s="2" customFormat="1" ht="22.9" customHeight="1">
      <c r="A96" s="34"/>
      <c r="B96" s="35"/>
      <c r="C96" s="147" t="s">
        <v>131</v>
      </c>
      <c r="D96" s="36"/>
      <c r="E96" s="36"/>
      <c r="F96" s="36"/>
      <c r="G96" s="36"/>
      <c r="H96" s="36"/>
      <c r="I96" s="84">
        <f t="shared" ref="I96:J98" si="0">Q120</f>
        <v>0</v>
      </c>
      <c r="J96" s="84">
        <f t="shared" si="0"/>
        <v>0</v>
      </c>
      <c r="K96" s="84">
        <f>K120</f>
        <v>0</v>
      </c>
      <c r="L96" s="36"/>
      <c r="M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7" t="s">
        <v>132</v>
      </c>
    </row>
    <row r="97" spans="1:31" s="9" customFormat="1" ht="24.95" customHeight="1">
      <c r="B97" s="148"/>
      <c r="C97" s="149"/>
      <c r="D97" s="150" t="s">
        <v>133</v>
      </c>
      <c r="E97" s="151"/>
      <c r="F97" s="151"/>
      <c r="G97" s="151"/>
      <c r="H97" s="151"/>
      <c r="I97" s="152">
        <f t="shared" si="0"/>
        <v>0</v>
      </c>
      <c r="J97" s="152">
        <f t="shared" si="0"/>
        <v>0</v>
      </c>
      <c r="K97" s="152">
        <f>K121</f>
        <v>0</v>
      </c>
      <c r="L97" s="149"/>
      <c r="M97" s="153"/>
    </row>
    <row r="98" spans="1:31" s="10" customFormat="1" ht="19.899999999999999" customHeight="1">
      <c r="B98" s="154"/>
      <c r="C98" s="155"/>
      <c r="D98" s="156" t="s">
        <v>638</v>
      </c>
      <c r="E98" s="157"/>
      <c r="F98" s="157"/>
      <c r="G98" s="157"/>
      <c r="H98" s="157"/>
      <c r="I98" s="158">
        <f t="shared" si="0"/>
        <v>0</v>
      </c>
      <c r="J98" s="158">
        <f t="shared" si="0"/>
        <v>0</v>
      </c>
      <c r="K98" s="158">
        <f>K122</f>
        <v>0</v>
      </c>
      <c r="L98" s="155"/>
      <c r="M98" s="159"/>
    </row>
    <row r="99" spans="1:31" s="10" customFormat="1" ht="19.899999999999999" customHeight="1">
      <c r="B99" s="154"/>
      <c r="C99" s="155"/>
      <c r="D99" s="156" t="s">
        <v>639</v>
      </c>
      <c r="E99" s="157"/>
      <c r="F99" s="157"/>
      <c r="G99" s="157"/>
      <c r="H99" s="157"/>
      <c r="I99" s="158">
        <f>Q125</f>
        <v>0</v>
      </c>
      <c r="J99" s="158">
        <f>R125</f>
        <v>0</v>
      </c>
      <c r="K99" s="158">
        <f>K125</f>
        <v>0</v>
      </c>
      <c r="L99" s="155"/>
      <c r="M99" s="159"/>
    </row>
    <row r="100" spans="1:31" s="10" customFormat="1" ht="19.899999999999999" customHeight="1">
      <c r="B100" s="154"/>
      <c r="C100" s="155"/>
      <c r="D100" s="156" t="s">
        <v>640</v>
      </c>
      <c r="E100" s="157"/>
      <c r="F100" s="157"/>
      <c r="G100" s="157"/>
      <c r="H100" s="157"/>
      <c r="I100" s="158">
        <f>Q126</f>
        <v>0</v>
      </c>
      <c r="J100" s="158">
        <f>R126</f>
        <v>0</v>
      </c>
      <c r="K100" s="158">
        <f>K126</f>
        <v>0</v>
      </c>
      <c r="L100" s="155"/>
      <c r="M100" s="159"/>
    </row>
    <row r="101" spans="1:31" s="2" customFormat="1" ht="21.75" customHeight="1">
      <c r="A101" s="34"/>
      <c r="B101" s="35"/>
      <c r="C101" s="36"/>
      <c r="D101" s="36"/>
      <c r="E101" s="36"/>
      <c r="F101" s="36"/>
      <c r="G101" s="36"/>
      <c r="H101" s="36"/>
      <c r="I101" s="36"/>
      <c r="J101" s="36"/>
      <c r="K101" s="36"/>
      <c r="L101" s="36"/>
      <c r="M101" s="51"/>
      <c r="S101" s="34"/>
      <c r="T101" s="34"/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</row>
    <row r="102" spans="1:31" s="2" customFormat="1" ht="6.95" customHeight="1">
      <c r="A102" s="34"/>
      <c r="B102" s="54"/>
      <c r="C102" s="55"/>
      <c r="D102" s="55"/>
      <c r="E102" s="55"/>
      <c r="F102" s="55"/>
      <c r="G102" s="55"/>
      <c r="H102" s="55"/>
      <c r="I102" s="55"/>
      <c r="J102" s="55"/>
      <c r="K102" s="55"/>
      <c r="L102" s="55"/>
      <c r="M102" s="51"/>
      <c r="S102" s="34"/>
      <c r="T102" s="34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</row>
    <row r="106" spans="1:31" s="2" customFormat="1" ht="6.95" customHeight="1">
      <c r="A106" s="34"/>
      <c r="B106" s="56"/>
      <c r="C106" s="57"/>
      <c r="D106" s="57"/>
      <c r="E106" s="57"/>
      <c r="F106" s="57"/>
      <c r="G106" s="57"/>
      <c r="H106" s="57"/>
      <c r="I106" s="57"/>
      <c r="J106" s="57"/>
      <c r="K106" s="57"/>
      <c r="L106" s="57"/>
      <c r="M106" s="51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pans="1:31" s="2" customFormat="1" ht="24.95" customHeight="1">
      <c r="A107" s="34"/>
      <c r="B107" s="35"/>
      <c r="C107" s="23" t="s">
        <v>141</v>
      </c>
      <c r="D107" s="36"/>
      <c r="E107" s="36"/>
      <c r="F107" s="36"/>
      <c r="G107" s="36"/>
      <c r="H107" s="36"/>
      <c r="I107" s="36"/>
      <c r="J107" s="36"/>
      <c r="K107" s="36"/>
      <c r="L107" s="36"/>
      <c r="M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pans="1:31" s="2" customFormat="1" ht="6.95" customHeight="1">
      <c r="A108" s="34"/>
      <c r="B108" s="35"/>
      <c r="C108" s="36"/>
      <c r="D108" s="36"/>
      <c r="E108" s="36"/>
      <c r="F108" s="36"/>
      <c r="G108" s="36"/>
      <c r="H108" s="36"/>
      <c r="I108" s="36"/>
      <c r="J108" s="36"/>
      <c r="K108" s="36"/>
      <c r="L108" s="36"/>
      <c r="M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pans="1:31" s="2" customFormat="1" ht="12" customHeight="1">
      <c r="A109" s="34"/>
      <c r="B109" s="35"/>
      <c r="C109" s="29" t="s">
        <v>17</v>
      </c>
      <c r="D109" s="36"/>
      <c r="E109" s="36"/>
      <c r="F109" s="36"/>
      <c r="G109" s="36"/>
      <c r="H109" s="36"/>
      <c r="I109" s="36"/>
      <c r="J109" s="36"/>
      <c r="K109" s="36"/>
      <c r="L109" s="36"/>
      <c r="M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pans="1:31" s="2" customFormat="1" ht="16.5" customHeight="1">
      <c r="A110" s="34"/>
      <c r="B110" s="35"/>
      <c r="C110" s="36"/>
      <c r="D110" s="36"/>
      <c r="E110" s="302" t="str">
        <f>E7</f>
        <v>Oprava nástupišť v obvodu ST Zlín</v>
      </c>
      <c r="F110" s="303"/>
      <c r="G110" s="303"/>
      <c r="H110" s="303"/>
      <c r="I110" s="36"/>
      <c r="J110" s="36"/>
      <c r="K110" s="36"/>
      <c r="L110" s="36"/>
      <c r="M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31" s="2" customFormat="1" ht="12" customHeight="1">
      <c r="A111" s="34"/>
      <c r="B111" s="35"/>
      <c r="C111" s="29" t="s">
        <v>122</v>
      </c>
      <c r="D111" s="36"/>
      <c r="E111" s="36"/>
      <c r="F111" s="36"/>
      <c r="G111" s="36"/>
      <c r="H111" s="36"/>
      <c r="I111" s="36"/>
      <c r="J111" s="36"/>
      <c r="K111" s="36"/>
      <c r="L111" s="36"/>
      <c r="M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31" s="2" customFormat="1" ht="16.5" customHeight="1">
      <c r="A112" s="34"/>
      <c r="B112" s="35"/>
      <c r="C112" s="36"/>
      <c r="D112" s="36"/>
      <c r="E112" s="296" t="str">
        <f>E9</f>
        <v>SO 01.2.2 - zast. Vésky - nástupiště - ÚRS</v>
      </c>
      <c r="F112" s="301"/>
      <c r="G112" s="301"/>
      <c r="H112" s="301"/>
      <c r="I112" s="36"/>
      <c r="J112" s="36"/>
      <c r="K112" s="36"/>
      <c r="L112" s="36"/>
      <c r="M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5" s="2" customFormat="1" ht="6.95" customHeight="1">
      <c r="A113" s="34"/>
      <c r="B113" s="35"/>
      <c r="C113" s="36"/>
      <c r="D113" s="36"/>
      <c r="E113" s="36"/>
      <c r="F113" s="36"/>
      <c r="G113" s="36"/>
      <c r="H113" s="36"/>
      <c r="I113" s="36"/>
      <c r="J113" s="36"/>
      <c r="K113" s="36"/>
      <c r="L113" s="36"/>
      <c r="M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5" s="2" customFormat="1" ht="12" customHeight="1">
      <c r="A114" s="34"/>
      <c r="B114" s="35"/>
      <c r="C114" s="29" t="s">
        <v>21</v>
      </c>
      <c r="D114" s="36"/>
      <c r="E114" s="36"/>
      <c r="F114" s="27" t="str">
        <f>F12</f>
        <v xml:space="preserve"> </v>
      </c>
      <c r="G114" s="36"/>
      <c r="H114" s="36"/>
      <c r="I114" s="29" t="s">
        <v>23</v>
      </c>
      <c r="J114" s="66">
        <f>IF(J12="","",J12)</f>
        <v>0</v>
      </c>
      <c r="K114" s="36"/>
      <c r="L114" s="36"/>
      <c r="M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5" s="2" customFormat="1" ht="6.95" customHeight="1">
      <c r="A115" s="34"/>
      <c r="B115" s="35"/>
      <c r="C115" s="36"/>
      <c r="D115" s="36"/>
      <c r="E115" s="36"/>
      <c r="F115" s="36"/>
      <c r="G115" s="36"/>
      <c r="H115" s="36"/>
      <c r="I115" s="36"/>
      <c r="J115" s="36"/>
      <c r="K115" s="36"/>
      <c r="L115" s="36"/>
      <c r="M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5" s="2" customFormat="1" ht="15.2" customHeight="1">
      <c r="A116" s="34"/>
      <c r="B116" s="35"/>
      <c r="C116" s="29" t="s">
        <v>24</v>
      </c>
      <c r="D116" s="36"/>
      <c r="E116" s="36"/>
      <c r="F116" s="27" t="str">
        <f>E15</f>
        <v xml:space="preserve"> </v>
      </c>
      <c r="G116" s="36"/>
      <c r="H116" s="36"/>
      <c r="I116" s="29" t="s">
        <v>29</v>
      </c>
      <c r="J116" s="32" t="str">
        <f>E21</f>
        <v xml:space="preserve"> </v>
      </c>
      <c r="K116" s="36"/>
      <c r="L116" s="36"/>
      <c r="M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5" s="2" customFormat="1" ht="15.2" customHeight="1">
      <c r="A117" s="34"/>
      <c r="B117" s="35"/>
      <c r="C117" s="29" t="s">
        <v>27</v>
      </c>
      <c r="D117" s="36"/>
      <c r="E117" s="36"/>
      <c r="F117" s="27" t="str">
        <f>IF(E18="","",E18)</f>
        <v>Vyplň údaj</v>
      </c>
      <c r="G117" s="36"/>
      <c r="H117" s="36"/>
      <c r="I117" s="29" t="s">
        <v>30</v>
      </c>
      <c r="J117" s="32" t="str">
        <f>E24</f>
        <v xml:space="preserve"> </v>
      </c>
      <c r="K117" s="36"/>
      <c r="L117" s="36"/>
      <c r="M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5" s="2" customFormat="1" ht="10.35" customHeight="1">
      <c r="A118" s="34"/>
      <c r="B118" s="35"/>
      <c r="C118" s="36"/>
      <c r="D118" s="36"/>
      <c r="E118" s="36"/>
      <c r="F118" s="36"/>
      <c r="G118" s="36"/>
      <c r="H118" s="36"/>
      <c r="I118" s="36"/>
      <c r="J118" s="36"/>
      <c r="K118" s="36"/>
      <c r="L118" s="36"/>
      <c r="M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65" s="11" customFormat="1" ht="29.25" customHeight="1">
      <c r="A119" s="160"/>
      <c r="B119" s="161"/>
      <c r="C119" s="162" t="s">
        <v>142</v>
      </c>
      <c r="D119" s="163" t="s">
        <v>57</v>
      </c>
      <c r="E119" s="163" t="s">
        <v>53</v>
      </c>
      <c r="F119" s="163" t="s">
        <v>54</v>
      </c>
      <c r="G119" s="163" t="s">
        <v>143</v>
      </c>
      <c r="H119" s="163" t="s">
        <v>144</v>
      </c>
      <c r="I119" s="163" t="s">
        <v>145</v>
      </c>
      <c r="J119" s="163" t="s">
        <v>146</v>
      </c>
      <c r="K119" s="163" t="s">
        <v>130</v>
      </c>
      <c r="L119" s="164" t="s">
        <v>147</v>
      </c>
      <c r="M119" s="165"/>
      <c r="N119" s="75" t="s">
        <v>1</v>
      </c>
      <c r="O119" s="76" t="s">
        <v>36</v>
      </c>
      <c r="P119" s="76" t="s">
        <v>148</v>
      </c>
      <c r="Q119" s="76" t="s">
        <v>149</v>
      </c>
      <c r="R119" s="76" t="s">
        <v>150</v>
      </c>
      <c r="S119" s="76" t="s">
        <v>151</v>
      </c>
      <c r="T119" s="76" t="s">
        <v>152</v>
      </c>
      <c r="U119" s="76" t="s">
        <v>153</v>
      </c>
      <c r="V119" s="76" t="s">
        <v>154</v>
      </c>
      <c r="W119" s="76" t="s">
        <v>155</v>
      </c>
      <c r="X119" s="77" t="s">
        <v>156</v>
      </c>
      <c r="Y119" s="160"/>
      <c r="Z119" s="160"/>
      <c r="AA119" s="160"/>
      <c r="AB119" s="160"/>
      <c r="AC119" s="160"/>
      <c r="AD119" s="160"/>
      <c r="AE119" s="160"/>
    </row>
    <row r="120" spans="1:65" s="2" customFormat="1" ht="22.9" customHeight="1">
      <c r="A120" s="34"/>
      <c r="B120" s="35"/>
      <c r="C120" s="82" t="s">
        <v>157</v>
      </c>
      <c r="D120" s="36"/>
      <c r="E120" s="36"/>
      <c r="F120" s="36"/>
      <c r="G120" s="36"/>
      <c r="H120" s="36"/>
      <c r="I120" s="36"/>
      <c r="J120" s="36"/>
      <c r="K120" s="166">
        <f>BK120</f>
        <v>0</v>
      </c>
      <c r="L120" s="36"/>
      <c r="M120" s="39"/>
      <c r="N120" s="78"/>
      <c r="O120" s="167"/>
      <c r="P120" s="79"/>
      <c r="Q120" s="168">
        <f>Q121</f>
        <v>0</v>
      </c>
      <c r="R120" s="168">
        <f>R121</f>
        <v>0</v>
      </c>
      <c r="S120" s="79"/>
      <c r="T120" s="169">
        <f>T121</f>
        <v>0</v>
      </c>
      <c r="U120" s="79"/>
      <c r="V120" s="169">
        <f>V121</f>
        <v>7.0055999999999993E-2</v>
      </c>
      <c r="W120" s="79"/>
      <c r="X120" s="170">
        <f>X121</f>
        <v>4.5000000000000005E-2</v>
      </c>
      <c r="Y120" s="34"/>
      <c r="Z120" s="34"/>
      <c r="AA120" s="34"/>
      <c r="AB120" s="34"/>
      <c r="AC120" s="34"/>
      <c r="AD120" s="34"/>
      <c r="AE120" s="34"/>
      <c r="AT120" s="17" t="s">
        <v>73</v>
      </c>
      <c r="AU120" s="17" t="s">
        <v>132</v>
      </c>
      <c r="BK120" s="171">
        <f>BK121</f>
        <v>0</v>
      </c>
    </row>
    <row r="121" spans="1:65" s="12" customFormat="1" ht="25.9" customHeight="1">
      <c r="B121" s="172"/>
      <c r="C121" s="173"/>
      <c r="D121" s="174" t="s">
        <v>73</v>
      </c>
      <c r="E121" s="175" t="s">
        <v>158</v>
      </c>
      <c r="F121" s="175" t="s">
        <v>159</v>
      </c>
      <c r="G121" s="173"/>
      <c r="H121" s="173"/>
      <c r="I121" s="176"/>
      <c r="J121" s="176"/>
      <c r="K121" s="177">
        <f>BK121</f>
        <v>0</v>
      </c>
      <c r="L121" s="173"/>
      <c r="M121" s="178"/>
      <c r="N121" s="179"/>
      <c r="O121" s="180"/>
      <c r="P121" s="180"/>
      <c r="Q121" s="181">
        <f>Q122+Q125+Q126</f>
        <v>0</v>
      </c>
      <c r="R121" s="181">
        <f>R122+R125+R126</f>
        <v>0</v>
      </c>
      <c r="S121" s="180"/>
      <c r="T121" s="182">
        <f>T122+T125+T126</f>
        <v>0</v>
      </c>
      <c r="U121" s="180"/>
      <c r="V121" s="182">
        <f>V122+V125+V126</f>
        <v>7.0055999999999993E-2</v>
      </c>
      <c r="W121" s="180"/>
      <c r="X121" s="183">
        <f>X122+X125+X126</f>
        <v>4.5000000000000005E-2</v>
      </c>
      <c r="AR121" s="184" t="s">
        <v>82</v>
      </c>
      <c r="AT121" s="185" t="s">
        <v>73</v>
      </c>
      <c r="AU121" s="185" t="s">
        <v>74</v>
      </c>
      <c r="AY121" s="184" t="s">
        <v>160</v>
      </c>
      <c r="BK121" s="186">
        <f>BK122+BK125+BK126</f>
        <v>0</v>
      </c>
    </row>
    <row r="122" spans="1:65" s="12" customFormat="1" ht="22.9" customHeight="1">
      <c r="B122" s="172"/>
      <c r="C122" s="173"/>
      <c r="D122" s="174" t="s">
        <v>73</v>
      </c>
      <c r="E122" s="187" t="s">
        <v>182</v>
      </c>
      <c r="F122" s="187" t="s">
        <v>641</v>
      </c>
      <c r="G122" s="173"/>
      <c r="H122" s="173"/>
      <c r="I122" s="176"/>
      <c r="J122" s="176"/>
      <c r="K122" s="188">
        <f>BK122</f>
        <v>0</v>
      </c>
      <c r="L122" s="173"/>
      <c r="M122" s="178"/>
      <c r="N122" s="179"/>
      <c r="O122" s="180"/>
      <c r="P122" s="180"/>
      <c r="Q122" s="181">
        <f>SUM(Q123:Q124)</f>
        <v>0</v>
      </c>
      <c r="R122" s="181">
        <f>SUM(R123:R124)</f>
        <v>0</v>
      </c>
      <c r="S122" s="180"/>
      <c r="T122" s="182">
        <f>SUM(T123:T124)</f>
        <v>0</v>
      </c>
      <c r="U122" s="180"/>
      <c r="V122" s="182">
        <f>SUM(V123:V124)</f>
        <v>6.8723999999999993E-2</v>
      </c>
      <c r="W122" s="180"/>
      <c r="X122" s="183">
        <f>SUM(X123:X124)</f>
        <v>0</v>
      </c>
      <c r="AR122" s="184" t="s">
        <v>82</v>
      </c>
      <c r="AT122" s="185" t="s">
        <v>73</v>
      </c>
      <c r="AU122" s="185" t="s">
        <v>82</v>
      </c>
      <c r="AY122" s="184" t="s">
        <v>160</v>
      </c>
      <c r="BK122" s="186">
        <f>SUM(BK123:BK124)</f>
        <v>0</v>
      </c>
    </row>
    <row r="123" spans="1:65" s="2" customFormat="1" ht="24">
      <c r="A123" s="34"/>
      <c r="B123" s="35"/>
      <c r="C123" s="189" t="s">
        <v>82</v>
      </c>
      <c r="D123" s="189" t="s">
        <v>163</v>
      </c>
      <c r="E123" s="190" t="s">
        <v>642</v>
      </c>
      <c r="F123" s="191" t="s">
        <v>643</v>
      </c>
      <c r="G123" s="192" t="s">
        <v>263</v>
      </c>
      <c r="H123" s="193">
        <v>1.8</v>
      </c>
      <c r="I123" s="194"/>
      <c r="J123" s="194"/>
      <c r="K123" s="195">
        <f>ROUND(P123*H123,2)</f>
        <v>0</v>
      </c>
      <c r="L123" s="191" t="s">
        <v>644</v>
      </c>
      <c r="M123" s="39"/>
      <c r="N123" s="196" t="s">
        <v>1</v>
      </c>
      <c r="O123" s="197" t="s">
        <v>37</v>
      </c>
      <c r="P123" s="198">
        <f>I123+J123</f>
        <v>0</v>
      </c>
      <c r="Q123" s="198">
        <f>ROUND(I123*H123,2)</f>
        <v>0</v>
      </c>
      <c r="R123" s="198">
        <f>ROUND(J123*H123,2)</f>
        <v>0</v>
      </c>
      <c r="S123" s="71"/>
      <c r="T123" s="199">
        <f>S123*H123</f>
        <v>0</v>
      </c>
      <c r="U123" s="199">
        <v>3.8179999999999999E-2</v>
      </c>
      <c r="V123" s="199">
        <f>U123*H123</f>
        <v>6.8723999999999993E-2</v>
      </c>
      <c r="W123" s="199">
        <v>0</v>
      </c>
      <c r="X123" s="200">
        <f>W123*H123</f>
        <v>0</v>
      </c>
      <c r="Y123" s="34"/>
      <c r="Z123" s="34"/>
      <c r="AA123" s="34"/>
      <c r="AB123" s="34"/>
      <c r="AC123" s="34"/>
      <c r="AD123" s="34"/>
      <c r="AE123" s="34"/>
      <c r="AR123" s="201" t="s">
        <v>168</v>
      </c>
      <c r="AT123" s="201" t="s">
        <v>163</v>
      </c>
      <c r="AU123" s="201" t="s">
        <v>84</v>
      </c>
      <c r="AY123" s="17" t="s">
        <v>160</v>
      </c>
      <c r="BE123" s="202">
        <f>IF(O123="základní",K123,0)</f>
        <v>0</v>
      </c>
      <c r="BF123" s="202">
        <f>IF(O123="snížená",K123,0)</f>
        <v>0</v>
      </c>
      <c r="BG123" s="202">
        <f>IF(O123="zákl. přenesená",K123,0)</f>
        <v>0</v>
      </c>
      <c r="BH123" s="202">
        <f>IF(O123="sníž. přenesená",K123,0)</f>
        <v>0</v>
      </c>
      <c r="BI123" s="202">
        <f>IF(O123="nulová",K123,0)</f>
        <v>0</v>
      </c>
      <c r="BJ123" s="17" t="s">
        <v>82</v>
      </c>
      <c r="BK123" s="202">
        <f>ROUND(P123*H123,2)</f>
        <v>0</v>
      </c>
      <c r="BL123" s="17" t="s">
        <v>168</v>
      </c>
      <c r="BM123" s="201" t="s">
        <v>645</v>
      </c>
    </row>
    <row r="124" spans="1:65" s="2" customFormat="1" ht="39">
      <c r="A124" s="34"/>
      <c r="B124" s="35"/>
      <c r="C124" s="36"/>
      <c r="D124" s="203" t="s">
        <v>170</v>
      </c>
      <c r="E124" s="36"/>
      <c r="F124" s="204" t="s">
        <v>646</v>
      </c>
      <c r="G124" s="36"/>
      <c r="H124" s="36"/>
      <c r="I124" s="205"/>
      <c r="J124" s="205"/>
      <c r="K124" s="36"/>
      <c r="L124" s="36"/>
      <c r="M124" s="39"/>
      <c r="N124" s="206"/>
      <c r="O124" s="207"/>
      <c r="P124" s="71"/>
      <c r="Q124" s="71"/>
      <c r="R124" s="71"/>
      <c r="S124" s="71"/>
      <c r="T124" s="71"/>
      <c r="U124" s="71"/>
      <c r="V124" s="71"/>
      <c r="W124" s="71"/>
      <c r="X124" s="72"/>
      <c r="Y124" s="34"/>
      <c r="Z124" s="34"/>
      <c r="AA124" s="34"/>
      <c r="AB124" s="34"/>
      <c r="AC124" s="34"/>
      <c r="AD124" s="34"/>
      <c r="AE124" s="34"/>
      <c r="AT124" s="17" t="s">
        <v>170</v>
      </c>
      <c r="AU124" s="17" t="s">
        <v>84</v>
      </c>
    </row>
    <row r="125" spans="1:65" s="12" customFormat="1" ht="22.9" customHeight="1">
      <c r="B125" s="172"/>
      <c r="C125" s="173"/>
      <c r="D125" s="174" t="s">
        <v>73</v>
      </c>
      <c r="E125" s="187" t="s">
        <v>161</v>
      </c>
      <c r="F125" s="187" t="s">
        <v>647</v>
      </c>
      <c r="G125" s="173"/>
      <c r="H125" s="173"/>
      <c r="I125" s="176"/>
      <c r="J125" s="176"/>
      <c r="K125" s="188">
        <f>BK125</f>
        <v>0</v>
      </c>
      <c r="L125" s="173"/>
      <c r="M125" s="178"/>
      <c r="N125" s="179"/>
      <c r="O125" s="180"/>
      <c r="P125" s="180"/>
      <c r="Q125" s="181">
        <v>0</v>
      </c>
      <c r="R125" s="181">
        <v>0</v>
      </c>
      <c r="S125" s="180"/>
      <c r="T125" s="182">
        <v>0</v>
      </c>
      <c r="U125" s="180"/>
      <c r="V125" s="182">
        <v>0</v>
      </c>
      <c r="W125" s="180"/>
      <c r="X125" s="183">
        <v>0</v>
      </c>
      <c r="AR125" s="184" t="s">
        <v>82</v>
      </c>
      <c r="AT125" s="185" t="s">
        <v>73</v>
      </c>
      <c r="AU125" s="185" t="s">
        <v>82</v>
      </c>
      <c r="AY125" s="184" t="s">
        <v>160</v>
      </c>
      <c r="BK125" s="186">
        <v>0</v>
      </c>
    </row>
    <row r="126" spans="1:65" s="12" customFormat="1" ht="22.9" customHeight="1">
      <c r="B126" s="172"/>
      <c r="C126" s="173"/>
      <c r="D126" s="174" t="s">
        <v>73</v>
      </c>
      <c r="E126" s="187" t="s">
        <v>236</v>
      </c>
      <c r="F126" s="187" t="s">
        <v>648</v>
      </c>
      <c r="G126" s="173"/>
      <c r="H126" s="173"/>
      <c r="I126" s="176"/>
      <c r="J126" s="176"/>
      <c r="K126" s="188">
        <f>BK126</f>
        <v>0</v>
      </c>
      <c r="L126" s="173"/>
      <c r="M126" s="178"/>
      <c r="N126" s="179"/>
      <c r="O126" s="180"/>
      <c r="P126" s="180"/>
      <c r="Q126" s="181">
        <f>SUM(Q127:Q130)</f>
        <v>0</v>
      </c>
      <c r="R126" s="181">
        <f>SUM(R127:R130)</f>
        <v>0</v>
      </c>
      <c r="S126" s="180"/>
      <c r="T126" s="182">
        <f>SUM(T127:T130)</f>
        <v>0</v>
      </c>
      <c r="U126" s="180"/>
      <c r="V126" s="182">
        <f>SUM(V127:V130)</f>
        <v>1.3320000000000001E-3</v>
      </c>
      <c r="W126" s="180"/>
      <c r="X126" s="183">
        <f>SUM(X127:X130)</f>
        <v>4.5000000000000005E-2</v>
      </c>
      <c r="AR126" s="184" t="s">
        <v>82</v>
      </c>
      <c r="AT126" s="185" t="s">
        <v>73</v>
      </c>
      <c r="AU126" s="185" t="s">
        <v>82</v>
      </c>
      <c r="AY126" s="184" t="s">
        <v>160</v>
      </c>
      <c r="BK126" s="186">
        <f>SUM(BK127:BK130)</f>
        <v>0</v>
      </c>
    </row>
    <row r="127" spans="1:65" s="2" customFormat="1" ht="24">
      <c r="A127" s="34"/>
      <c r="B127" s="35"/>
      <c r="C127" s="189" t="s">
        <v>84</v>
      </c>
      <c r="D127" s="189" t="s">
        <v>163</v>
      </c>
      <c r="E127" s="190" t="s">
        <v>649</v>
      </c>
      <c r="F127" s="191" t="s">
        <v>650</v>
      </c>
      <c r="G127" s="192" t="s">
        <v>263</v>
      </c>
      <c r="H127" s="193">
        <v>1.8</v>
      </c>
      <c r="I127" s="194"/>
      <c r="J127" s="194"/>
      <c r="K127" s="195">
        <f>ROUND(P127*H127,2)</f>
        <v>0</v>
      </c>
      <c r="L127" s="191" t="s">
        <v>644</v>
      </c>
      <c r="M127" s="39"/>
      <c r="N127" s="196" t="s">
        <v>1</v>
      </c>
      <c r="O127" s="197" t="s">
        <v>37</v>
      </c>
      <c r="P127" s="198">
        <f>I127+J127</f>
        <v>0</v>
      </c>
      <c r="Q127" s="198">
        <f>ROUND(I127*H127,2)</f>
        <v>0</v>
      </c>
      <c r="R127" s="198">
        <f>ROUND(J127*H127,2)</f>
        <v>0</v>
      </c>
      <c r="S127" s="71"/>
      <c r="T127" s="199">
        <f>S127*H127</f>
        <v>0</v>
      </c>
      <c r="U127" s="199">
        <v>7.3999999999999999E-4</v>
      </c>
      <c r="V127" s="199">
        <f>U127*H127</f>
        <v>1.3320000000000001E-3</v>
      </c>
      <c r="W127" s="199">
        <v>0</v>
      </c>
      <c r="X127" s="200">
        <f>W127*H127</f>
        <v>0</v>
      </c>
      <c r="Y127" s="34"/>
      <c r="Z127" s="34"/>
      <c r="AA127" s="34"/>
      <c r="AB127" s="34"/>
      <c r="AC127" s="34"/>
      <c r="AD127" s="34"/>
      <c r="AE127" s="34"/>
      <c r="AR127" s="201" t="s">
        <v>168</v>
      </c>
      <c r="AT127" s="201" t="s">
        <v>163</v>
      </c>
      <c r="AU127" s="201" t="s">
        <v>84</v>
      </c>
      <c r="AY127" s="17" t="s">
        <v>160</v>
      </c>
      <c r="BE127" s="202">
        <f>IF(O127="základní",K127,0)</f>
        <v>0</v>
      </c>
      <c r="BF127" s="202">
        <f>IF(O127="snížená",K127,0)</f>
        <v>0</v>
      </c>
      <c r="BG127" s="202">
        <f>IF(O127="zákl. přenesená",K127,0)</f>
        <v>0</v>
      </c>
      <c r="BH127" s="202">
        <f>IF(O127="sníž. přenesená",K127,0)</f>
        <v>0</v>
      </c>
      <c r="BI127" s="202">
        <f>IF(O127="nulová",K127,0)</f>
        <v>0</v>
      </c>
      <c r="BJ127" s="17" t="s">
        <v>82</v>
      </c>
      <c r="BK127" s="202">
        <f>ROUND(P127*H127,2)</f>
        <v>0</v>
      </c>
      <c r="BL127" s="17" t="s">
        <v>168</v>
      </c>
      <c r="BM127" s="201" t="s">
        <v>651</v>
      </c>
    </row>
    <row r="128" spans="1:65" s="2" customFormat="1" ht="19.5">
      <c r="A128" s="34"/>
      <c r="B128" s="35"/>
      <c r="C128" s="36"/>
      <c r="D128" s="203" t="s">
        <v>170</v>
      </c>
      <c r="E128" s="36"/>
      <c r="F128" s="204" t="s">
        <v>652</v>
      </c>
      <c r="G128" s="36"/>
      <c r="H128" s="36"/>
      <c r="I128" s="205"/>
      <c r="J128" s="205"/>
      <c r="K128" s="36"/>
      <c r="L128" s="36"/>
      <c r="M128" s="39"/>
      <c r="N128" s="206"/>
      <c r="O128" s="207"/>
      <c r="P128" s="71"/>
      <c r="Q128" s="71"/>
      <c r="R128" s="71"/>
      <c r="S128" s="71"/>
      <c r="T128" s="71"/>
      <c r="U128" s="71"/>
      <c r="V128" s="71"/>
      <c r="W128" s="71"/>
      <c r="X128" s="72"/>
      <c r="Y128" s="34"/>
      <c r="Z128" s="34"/>
      <c r="AA128" s="34"/>
      <c r="AB128" s="34"/>
      <c r="AC128" s="34"/>
      <c r="AD128" s="34"/>
      <c r="AE128" s="34"/>
      <c r="AT128" s="17" t="s">
        <v>170</v>
      </c>
      <c r="AU128" s="17" t="s">
        <v>84</v>
      </c>
    </row>
    <row r="129" spans="1:65" s="2" customFormat="1" ht="24">
      <c r="A129" s="34"/>
      <c r="B129" s="35"/>
      <c r="C129" s="189" t="s">
        <v>182</v>
      </c>
      <c r="D129" s="189" t="s">
        <v>163</v>
      </c>
      <c r="E129" s="190" t="s">
        <v>653</v>
      </c>
      <c r="F129" s="191" t="s">
        <v>654</v>
      </c>
      <c r="G129" s="192" t="s">
        <v>263</v>
      </c>
      <c r="H129" s="193">
        <v>1.8</v>
      </c>
      <c r="I129" s="194"/>
      <c r="J129" s="194"/>
      <c r="K129" s="195">
        <f>ROUND(P129*H129,2)</f>
        <v>0</v>
      </c>
      <c r="L129" s="191" t="s">
        <v>644</v>
      </c>
      <c r="M129" s="39"/>
      <c r="N129" s="196" t="s">
        <v>1</v>
      </c>
      <c r="O129" s="197" t="s">
        <v>37</v>
      </c>
      <c r="P129" s="198">
        <f>I129+J129</f>
        <v>0</v>
      </c>
      <c r="Q129" s="198">
        <f>ROUND(I129*H129,2)</f>
        <v>0</v>
      </c>
      <c r="R129" s="198">
        <f>ROUND(J129*H129,2)</f>
        <v>0</v>
      </c>
      <c r="S129" s="71"/>
      <c r="T129" s="199">
        <f>S129*H129</f>
        <v>0</v>
      </c>
      <c r="U129" s="199">
        <v>0</v>
      </c>
      <c r="V129" s="199">
        <f>U129*H129</f>
        <v>0</v>
      </c>
      <c r="W129" s="199">
        <v>2.5000000000000001E-2</v>
      </c>
      <c r="X129" s="200">
        <f>W129*H129</f>
        <v>4.5000000000000005E-2</v>
      </c>
      <c r="Y129" s="34"/>
      <c r="Z129" s="34"/>
      <c r="AA129" s="34"/>
      <c r="AB129" s="34"/>
      <c r="AC129" s="34"/>
      <c r="AD129" s="34"/>
      <c r="AE129" s="34"/>
      <c r="AR129" s="201" t="s">
        <v>168</v>
      </c>
      <c r="AT129" s="201" t="s">
        <v>163</v>
      </c>
      <c r="AU129" s="201" t="s">
        <v>84</v>
      </c>
      <c r="AY129" s="17" t="s">
        <v>160</v>
      </c>
      <c r="BE129" s="202">
        <f>IF(O129="základní",K129,0)</f>
        <v>0</v>
      </c>
      <c r="BF129" s="202">
        <f>IF(O129="snížená",K129,0)</f>
        <v>0</v>
      </c>
      <c r="BG129" s="202">
        <f>IF(O129="zákl. přenesená",K129,0)</f>
        <v>0</v>
      </c>
      <c r="BH129" s="202">
        <f>IF(O129="sníž. přenesená",K129,0)</f>
        <v>0</v>
      </c>
      <c r="BI129" s="202">
        <f>IF(O129="nulová",K129,0)</f>
        <v>0</v>
      </c>
      <c r="BJ129" s="17" t="s">
        <v>82</v>
      </c>
      <c r="BK129" s="202">
        <f>ROUND(P129*H129,2)</f>
        <v>0</v>
      </c>
      <c r="BL129" s="17" t="s">
        <v>168</v>
      </c>
      <c r="BM129" s="201" t="s">
        <v>655</v>
      </c>
    </row>
    <row r="130" spans="1:65" s="2" customFormat="1" ht="48.75">
      <c r="A130" s="34"/>
      <c r="B130" s="35"/>
      <c r="C130" s="36"/>
      <c r="D130" s="203" t="s">
        <v>170</v>
      </c>
      <c r="E130" s="36"/>
      <c r="F130" s="204" t="s">
        <v>656</v>
      </c>
      <c r="G130" s="36"/>
      <c r="H130" s="36"/>
      <c r="I130" s="205"/>
      <c r="J130" s="205"/>
      <c r="K130" s="36"/>
      <c r="L130" s="36"/>
      <c r="M130" s="39"/>
      <c r="N130" s="254"/>
      <c r="O130" s="255"/>
      <c r="P130" s="256"/>
      <c r="Q130" s="256"/>
      <c r="R130" s="256"/>
      <c r="S130" s="256"/>
      <c r="T130" s="256"/>
      <c r="U130" s="256"/>
      <c r="V130" s="256"/>
      <c r="W130" s="256"/>
      <c r="X130" s="257"/>
      <c r="Y130" s="34"/>
      <c r="Z130" s="34"/>
      <c r="AA130" s="34"/>
      <c r="AB130" s="34"/>
      <c r="AC130" s="34"/>
      <c r="AD130" s="34"/>
      <c r="AE130" s="34"/>
      <c r="AT130" s="17" t="s">
        <v>170</v>
      </c>
      <c r="AU130" s="17" t="s">
        <v>84</v>
      </c>
    </row>
    <row r="131" spans="1:65" s="2" customFormat="1" ht="6.95" customHeight="1">
      <c r="A131" s="34"/>
      <c r="B131" s="54"/>
      <c r="C131" s="55"/>
      <c r="D131" s="55"/>
      <c r="E131" s="55"/>
      <c r="F131" s="55"/>
      <c r="G131" s="55"/>
      <c r="H131" s="55"/>
      <c r="I131" s="55"/>
      <c r="J131" s="55"/>
      <c r="K131" s="55"/>
      <c r="L131" s="55"/>
      <c r="M131" s="39"/>
      <c r="N131" s="34"/>
      <c r="P131" s="34"/>
      <c r="Q131" s="34"/>
      <c r="R131" s="34"/>
      <c r="S131" s="34"/>
      <c r="T131" s="34"/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</row>
  </sheetData>
  <sheetProtection algorithmName="SHA-512" hashValue="xoQFt6CpJn5oB7J0OPCw6s0M73bMHqln/Ggw5HTXqbAnaW7vvey0RtmbgtywxqQ2VNG7SALE50S2GA/myRWoDA==" saltValue="1sEIo0urQOImMAXFfR3KYTlVGT2oppNsRT2lZJYmL3VPEJrMfrlY7+KmPWfZtwj2CxUR4rsMTwHwCpfZ0L6npQ==" spinCount="100000" sheet="1" objects="1" scenarios="1" formatColumns="0" formatRows="0" autoFilter="0"/>
  <autoFilter ref="C119:L130"/>
  <mergeCells count="9">
    <mergeCell ref="E87:H87"/>
    <mergeCell ref="E110:H110"/>
    <mergeCell ref="E112:H112"/>
    <mergeCell ref="M2:Z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81"/>
  <sheetViews>
    <sheetView showGridLines="0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15.5" style="1" customWidth="1"/>
    <col min="13" max="13" width="9.33203125" style="1" customWidth="1"/>
    <col min="14" max="14" width="10.83203125" style="1" hidden="1" customWidth="1"/>
    <col min="15" max="15" width="9.33203125" style="1" hidden="1"/>
    <col min="16" max="24" width="14.1640625" style="1" hidden="1" customWidth="1"/>
    <col min="25" max="25" width="12.33203125" style="1" hidden="1" customWidth="1"/>
    <col min="26" max="26" width="16.33203125" style="1" customWidth="1"/>
    <col min="27" max="27" width="12.33203125" style="1" customWidth="1"/>
    <col min="28" max="28" width="1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M2" s="273"/>
      <c r="N2" s="273"/>
      <c r="O2" s="273"/>
      <c r="P2" s="273"/>
      <c r="Q2" s="273"/>
      <c r="R2" s="273"/>
      <c r="S2" s="273"/>
      <c r="T2" s="273"/>
      <c r="U2" s="273"/>
      <c r="V2" s="273"/>
      <c r="W2" s="273"/>
      <c r="X2" s="273"/>
      <c r="Y2" s="273"/>
      <c r="Z2" s="273"/>
      <c r="AT2" s="17" t="s">
        <v>93</v>
      </c>
    </row>
    <row r="3" spans="1:46" s="1" customFormat="1" ht="6.95" customHeight="1">
      <c r="B3" s="109"/>
      <c r="C3" s="110"/>
      <c r="D3" s="110"/>
      <c r="E3" s="110"/>
      <c r="F3" s="110"/>
      <c r="G3" s="110"/>
      <c r="H3" s="110"/>
      <c r="I3" s="110"/>
      <c r="J3" s="110"/>
      <c r="K3" s="110"/>
      <c r="L3" s="110"/>
      <c r="M3" s="20"/>
      <c r="AT3" s="17" t="s">
        <v>84</v>
      </c>
    </row>
    <row r="4" spans="1:46" s="1" customFormat="1" ht="24.95" customHeight="1">
      <c r="B4" s="20"/>
      <c r="D4" s="111" t="s">
        <v>121</v>
      </c>
      <c r="M4" s="20"/>
      <c r="N4" s="112" t="s">
        <v>11</v>
      </c>
      <c r="AT4" s="17" t="s">
        <v>4</v>
      </c>
    </row>
    <row r="5" spans="1:46" s="1" customFormat="1" ht="6.95" customHeight="1">
      <c r="B5" s="20"/>
      <c r="M5" s="20"/>
    </row>
    <row r="6" spans="1:46" s="1" customFormat="1" ht="12" customHeight="1">
      <c r="B6" s="20"/>
      <c r="D6" s="113" t="s">
        <v>17</v>
      </c>
      <c r="M6" s="20"/>
    </row>
    <row r="7" spans="1:46" s="1" customFormat="1" ht="16.5" customHeight="1">
      <c r="B7" s="20"/>
      <c r="E7" s="304" t="str">
        <f>'Rekapitulace stavby'!K6</f>
        <v>Oprava nástupišť v obvodu ST Zlín</v>
      </c>
      <c r="F7" s="305"/>
      <c r="G7" s="305"/>
      <c r="H7" s="305"/>
      <c r="M7" s="20"/>
    </row>
    <row r="8" spans="1:46" s="2" customFormat="1" ht="12" customHeight="1">
      <c r="A8" s="34"/>
      <c r="B8" s="39"/>
      <c r="C8" s="34"/>
      <c r="D8" s="113" t="s">
        <v>122</v>
      </c>
      <c r="E8" s="34"/>
      <c r="F8" s="34"/>
      <c r="G8" s="34"/>
      <c r="H8" s="34"/>
      <c r="I8" s="34"/>
      <c r="J8" s="34"/>
      <c r="K8" s="34"/>
      <c r="L8" s="34"/>
      <c r="M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306" t="s">
        <v>657</v>
      </c>
      <c r="F9" s="307"/>
      <c r="G9" s="307"/>
      <c r="H9" s="307"/>
      <c r="I9" s="34"/>
      <c r="J9" s="34"/>
      <c r="K9" s="34"/>
      <c r="L9" s="34"/>
      <c r="M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34"/>
      <c r="M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13" t="s">
        <v>19</v>
      </c>
      <c r="E11" s="34"/>
      <c r="F11" s="114" t="s">
        <v>1</v>
      </c>
      <c r="G11" s="34"/>
      <c r="H11" s="34"/>
      <c r="I11" s="113" t="s">
        <v>20</v>
      </c>
      <c r="J11" s="114" t="s">
        <v>1</v>
      </c>
      <c r="K11" s="34"/>
      <c r="L11" s="34"/>
      <c r="M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13" t="s">
        <v>21</v>
      </c>
      <c r="E12" s="34"/>
      <c r="F12" s="114" t="s">
        <v>22</v>
      </c>
      <c r="G12" s="34"/>
      <c r="H12" s="34"/>
      <c r="I12" s="113" t="s">
        <v>23</v>
      </c>
      <c r="J12" s="115">
        <f>'Rekapitulace stavby'!AN8</f>
        <v>0</v>
      </c>
      <c r="K12" s="34"/>
      <c r="L12" s="34"/>
      <c r="M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34"/>
      <c r="M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3" t="s">
        <v>24</v>
      </c>
      <c r="E14" s="34"/>
      <c r="F14" s="34"/>
      <c r="G14" s="34"/>
      <c r="H14" s="34"/>
      <c r="I14" s="113" t="s">
        <v>25</v>
      </c>
      <c r="J14" s="114" t="str">
        <f>IF('Rekapitulace stavby'!AN10="","",'Rekapitulace stavby'!AN10)</f>
        <v/>
      </c>
      <c r="K14" s="34"/>
      <c r="L14" s="34"/>
      <c r="M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14" t="str">
        <f>IF('Rekapitulace stavby'!E11="","",'Rekapitulace stavby'!E11)</f>
        <v xml:space="preserve"> </v>
      </c>
      <c r="F15" s="34"/>
      <c r="G15" s="34"/>
      <c r="H15" s="34"/>
      <c r="I15" s="113" t="s">
        <v>26</v>
      </c>
      <c r="J15" s="114" t="str">
        <f>IF('Rekapitulace stavby'!AN11="","",'Rekapitulace stavby'!AN11)</f>
        <v/>
      </c>
      <c r="K15" s="34"/>
      <c r="L15" s="34"/>
      <c r="M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34"/>
      <c r="M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13" t="s">
        <v>27</v>
      </c>
      <c r="E17" s="34"/>
      <c r="F17" s="34"/>
      <c r="G17" s="34"/>
      <c r="H17" s="34"/>
      <c r="I17" s="113" t="s">
        <v>25</v>
      </c>
      <c r="J17" s="30" t="str">
        <f>'Rekapitulace stavby'!AN13</f>
        <v>Vyplň údaj</v>
      </c>
      <c r="K17" s="34"/>
      <c r="L17" s="34"/>
      <c r="M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308" t="str">
        <f>'Rekapitulace stavby'!E14</f>
        <v>Vyplň údaj</v>
      </c>
      <c r="F18" s="309"/>
      <c r="G18" s="309"/>
      <c r="H18" s="309"/>
      <c r="I18" s="113" t="s">
        <v>26</v>
      </c>
      <c r="J18" s="30" t="str">
        <f>'Rekapitulace stavby'!AN14</f>
        <v>Vyplň údaj</v>
      </c>
      <c r="K18" s="34"/>
      <c r="L18" s="34"/>
      <c r="M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34"/>
      <c r="M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13" t="s">
        <v>29</v>
      </c>
      <c r="E20" s="34"/>
      <c r="F20" s="34"/>
      <c r="G20" s="34"/>
      <c r="H20" s="34"/>
      <c r="I20" s="113" t="s">
        <v>25</v>
      </c>
      <c r="J20" s="114" t="str">
        <f>IF('Rekapitulace stavby'!AN16="","",'Rekapitulace stavby'!AN16)</f>
        <v/>
      </c>
      <c r="K20" s="34"/>
      <c r="L20" s="34"/>
      <c r="M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14" t="str">
        <f>IF('Rekapitulace stavby'!E17="","",'Rekapitulace stavby'!E17)</f>
        <v xml:space="preserve"> </v>
      </c>
      <c r="F21" s="34"/>
      <c r="G21" s="34"/>
      <c r="H21" s="34"/>
      <c r="I21" s="113" t="s">
        <v>26</v>
      </c>
      <c r="J21" s="114" t="str">
        <f>IF('Rekapitulace stavby'!AN17="","",'Rekapitulace stavby'!AN17)</f>
        <v/>
      </c>
      <c r="K21" s="34"/>
      <c r="L21" s="34"/>
      <c r="M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34"/>
      <c r="M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13" t="s">
        <v>30</v>
      </c>
      <c r="E23" s="34"/>
      <c r="F23" s="34"/>
      <c r="G23" s="34"/>
      <c r="H23" s="34"/>
      <c r="I23" s="113" t="s">
        <v>25</v>
      </c>
      <c r="J23" s="114" t="str">
        <f>IF('Rekapitulace stavby'!AN19="","",'Rekapitulace stavby'!AN19)</f>
        <v/>
      </c>
      <c r="K23" s="34"/>
      <c r="L23" s="34"/>
      <c r="M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14" t="str">
        <f>IF('Rekapitulace stavby'!E20="","",'Rekapitulace stavby'!E20)</f>
        <v xml:space="preserve"> </v>
      </c>
      <c r="F24" s="34"/>
      <c r="G24" s="34"/>
      <c r="H24" s="34"/>
      <c r="I24" s="113" t="s">
        <v>26</v>
      </c>
      <c r="J24" s="114" t="str">
        <f>IF('Rekapitulace stavby'!AN20="","",'Rekapitulace stavby'!AN20)</f>
        <v/>
      </c>
      <c r="K24" s="34"/>
      <c r="L24" s="34"/>
      <c r="M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34"/>
      <c r="M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13" t="s">
        <v>31</v>
      </c>
      <c r="E26" s="34"/>
      <c r="F26" s="34"/>
      <c r="G26" s="34"/>
      <c r="H26" s="34"/>
      <c r="I26" s="34"/>
      <c r="J26" s="34"/>
      <c r="K26" s="34"/>
      <c r="L26" s="34"/>
      <c r="M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16"/>
      <c r="B27" s="117"/>
      <c r="C27" s="116"/>
      <c r="D27" s="116"/>
      <c r="E27" s="310" t="s">
        <v>1</v>
      </c>
      <c r="F27" s="310"/>
      <c r="G27" s="310"/>
      <c r="H27" s="310"/>
      <c r="I27" s="116"/>
      <c r="J27" s="116"/>
      <c r="K27" s="116"/>
      <c r="L27" s="116"/>
      <c r="M27" s="118"/>
      <c r="S27" s="116"/>
      <c r="T27" s="116"/>
      <c r="U27" s="116"/>
      <c r="V27" s="116"/>
      <c r="W27" s="116"/>
      <c r="X27" s="116"/>
      <c r="Y27" s="116"/>
      <c r="Z27" s="116"/>
      <c r="AA27" s="116"/>
      <c r="AB27" s="116"/>
      <c r="AC27" s="116"/>
      <c r="AD27" s="116"/>
      <c r="AE27" s="116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34"/>
      <c r="M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19"/>
      <c r="E29" s="119"/>
      <c r="F29" s="119"/>
      <c r="G29" s="119"/>
      <c r="H29" s="119"/>
      <c r="I29" s="119"/>
      <c r="J29" s="119"/>
      <c r="K29" s="119"/>
      <c r="L29" s="119"/>
      <c r="M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12.75">
      <c r="A30" s="34"/>
      <c r="B30" s="39"/>
      <c r="C30" s="34"/>
      <c r="D30" s="34"/>
      <c r="E30" s="113" t="s">
        <v>124</v>
      </c>
      <c r="F30" s="34"/>
      <c r="G30" s="34"/>
      <c r="H30" s="34"/>
      <c r="I30" s="34"/>
      <c r="J30" s="34"/>
      <c r="K30" s="120">
        <f>I96</f>
        <v>0</v>
      </c>
      <c r="L30" s="34"/>
      <c r="M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12.75">
      <c r="A31" s="34"/>
      <c r="B31" s="39"/>
      <c r="C31" s="34"/>
      <c r="D31" s="34"/>
      <c r="E31" s="113" t="s">
        <v>125</v>
      </c>
      <c r="F31" s="34"/>
      <c r="G31" s="34"/>
      <c r="H31" s="34"/>
      <c r="I31" s="34"/>
      <c r="J31" s="34"/>
      <c r="K31" s="120">
        <f>J96</f>
        <v>0</v>
      </c>
      <c r="L31" s="34"/>
      <c r="M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25.35" customHeight="1">
      <c r="A32" s="34"/>
      <c r="B32" s="39"/>
      <c r="C32" s="34"/>
      <c r="D32" s="121" t="s">
        <v>32</v>
      </c>
      <c r="E32" s="34"/>
      <c r="F32" s="34"/>
      <c r="G32" s="34"/>
      <c r="H32" s="34"/>
      <c r="I32" s="34"/>
      <c r="J32" s="34"/>
      <c r="K32" s="122">
        <f>ROUND(K119, 2)</f>
        <v>0</v>
      </c>
      <c r="L32" s="34"/>
      <c r="M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6.95" customHeight="1">
      <c r="A33" s="34"/>
      <c r="B33" s="39"/>
      <c r="C33" s="34"/>
      <c r="D33" s="119"/>
      <c r="E33" s="119"/>
      <c r="F33" s="119"/>
      <c r="G33" s="119"/>
      <c r="H33" s="119"/>
      <c r="I33" s="119"/>
      <c r="J33" s="119"/>
      <c r="K33" s="119"/>
      <c r="L33" s="119"/>
      <c r="M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34"/>
      <c r="F34" s="123" t="s">
        <v>34</v>
      </c>
      <c r="G34" s="34"/>
      <c r="H34" s="34"/>
      <c r="I34" s="123" t="s">
        <v>33</v>
      </c>
      <c r="J34" s="34"/>
      <c r="K34" s="123" t="s">
        <v>35</v>
      </c>
      <c r="L34" s="34"/>
      <c r="M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customHeight="1">
      <c r="A35" s="34"/>
      <c r="B35" s="39"/>
      <c r="C35" s="34"/>
      <c r="D35" s="124" t="s">
        <v>36</v>
      </c>
      <c r="E35" s="113" t="s">
        <v>37</v>
      </c>
      <c r="F35" s="120">
        <f>ROUND((SUM(BE119:BE180)),  2)</f>
        <v>0</v>
      </c>
      <c r="G35" s="34"/>
      <c r="H35" s="34"/>
      <c r="I35" s="125">
        <v>0.21</v>
      </c>
      <c r="J35" s="34"/>
      <c r="K35" s="120">
        <f>ROUND(((SUM(BE119:BE180))*I35),  2)</f>
        <v>0</v>
      </c>
      <c r="L35" s="34"/>
      <c r="M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customHeight="1">
      <c r="A36" s="34"/>
      <c r="B36" s="39"/>
      <c r="C36" s="34"/>
      <c r="D36" s="34"/>
      <c r="E36" s="113" t="s">
        <v>38</v>
      </c>
      <c r="F36" s="120">
        <f>ROUND((SUM(BF119:BF180)),  2)</f>
        <v>0</v>
      </c>
      <c r="G36" s="34"/>
      <c r="H36" s="34"/>
      <c r="I36" s="125">
        <v>0.15</v>
      </c>
      <c r="J36" s="34"/>
      <c r="K36" s="120">
        <f>ROUND(((SUM(BF119:BF180))*I36),  2)</f>
        <v>0</v>
      </c>
      <c r="L36" s="34"/>
      <c r="M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3" t="s">
        <v>39</v>
      </c>
      <c r="F37" s="120">
        <f>ROUND((SUM(BG119:BG180)),  2)</f>
        <v>0</v>
      </c>
      <c r="G37" s="34"/>
      <c r="H37" s="34"/>
      <c r="I37" s="125">
        <v>0.21</v>
      </c>
      <c r="J37" s="34"/>
      <c r="K37" s="120">
        <f>0</f>
        <v>0</v>
      </c>
      <c r="L37" s="34"/>
      <c r="M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14.45" hidden="1" customHeight="1">
      <c r="A38" s="34"/>
      <c r="B38" s="39"/>
      <c r="C38" s="34"/>
      <c r="D38" s="34"/>
      <c r="E38" s="113" t="s">
        <v>40</v>
      </c>
      <c r="F38" s="120">
        <f>ROUND((SUM(BH119:BH180)),  2)</f>
        <v>0</v>
      </c>
      <c r="G38" s="34"/>
      <c r="H38" s="34"/>
      <c r="I38" s="125">
        <v>0.15</v>
      </c>
      <c r="J38" s="34"/>
      <c r="K38" s="120">
        <f>0</f>
        <v>0</v>
      </c>
      <c r="L38" s="34"/>
      <c r="M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14.45" hidden="1" customHeight="1">
      <c r="A39" s="34"/>
      <c r="B39" s="39"/>
      <c r="C39" s="34"/>
      <c r="D39" s="34"/>
      <c r="E39" s="113" t="s">
        <v>41</v>
      </c>
      <c r="F39" s="120">
        <f>ROUND((SUM(BI119:BI180)),  2)</f>
        <v>0</v>
      </c>
      <c r="G39" s="34"/>
      <c r="H39" s="34"/>
      <c r="I39" s="125">
        <v>0</v>
      </c>
      <c r="J39" s="34"/>
      <c r="K39" s="120">
        <f>0</f>
        <v>0</v>
      </c>
      <c r="L39" s="34"/>
      <c r="M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6.9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34"/>
      <c r="M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2" customFormat="1" ht="25.35" customHeight="1">
      <c r="A41" s="34"/>
      <c r="B41" s="39"/>
      <c r="C41" s="126"/>
      <c r="D41" s="127" t="s">
        <v>42</v>
      </c>
      <c r="E41" s="128"/>
      <c r="F41" s="128"/>
      <c r="G41" s="129" t="s">
        <v>43</v>
      </c>
      <c r="H41" s="130" t="s">
        <v>44</v>
      </c>
      <c r="I41" s="128"/>
      <c r="J41" s="128"/>
      <c r="K41" s="131">
        <f>SUM(K32:K39)</f>
        <v>0</v>
      </c>
      <c r="L41" s="132"/>
      <c r="M41" s="51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pans="1:31" s="2" customFormat="1" ht="14.45" customHeight="1">
      <c r="A42" s="34"/>
      <c r="B42" s="39"/>
      <c r="C42" s="34"/>
      <c r="D42" s="34"/>
      <c r="E42" s="34"/>
      <c r="F42" s="34"/>
      <c r="G42" s="34"/>
      <c r="H42" s="34"/>
      <c r="I42" s="34"/>
      <c r="J42" s="34"/>
      <c r="K42" s="34"/>
      <c r="L42" s="34"/>
      <c r="M42" s="51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pans="1:31" s="1" customFormat="1" ht="14.45" customHeight="1">
      <c r="B43" s="20"/>
      <c r="M43" s="20"/>
    </row>
    <row r="44" spans="1:31" s="1" customFormat="1" ht="14.45" customHeight="1">
      <c r="B44" s="20"/>
      <c r="M44" s="20"/>
    </row>
    <row r="45" spans="1:31" s="1" customFormat="1" ht="14.45" customHeight="1">
      <c r="B45" s="20"/>
      <c r="M45" s="20"/>
    </row>
    <row r="46" spans="1:31" s="1" customFormat="1" ht="14.45" customHeight="1">
      <c r="B46" s="20"/>
      <c r="M46" s="20"/>
    </row>
    <row r="47" spans="1:31" s="1" customFormat="1" ht="14.45" customHeight="1">
      <c r="B47" s="20"/>
      <c r="M47" s="20"/>
    </row>
    <row r="48" spans="1:31" s="1" customFormat="1" ht="14.45" customHeight="1">
      <c r="B48" s="20"/>
      <c r="M48" s="20"/>
    </row>
    <row r="49" spans="1:31" s="1" customFormat="1" ht="14.45" customHeight="1">
      <c r="B49" s="20"/>
      <c r="M49" s="20"/>
    </row>
    <row r="50" spans="1:31" s="2" customFormat="1" ht="14.45" customHeight="1">
      <c r="B50" s="51"/>
      <c r="D50" s="133" t="s">
        <v>45</v>
      </c>
      <c r="E50" s="134"/>
      <c r="F50" s="134"/>
      <c r="G50" s="133" t="s">
        <v>46</v>
      </c>
      <c r="H50" s="134"/>
      <c r="I50" s="134"/>
      <c r="J50" s="134"/>
      <c r="K50" s="134"/>
      <c r="L50" s="134"/>
      <c r="M50" s="51"/>
    </row>
    <row r="51" spans="1:31">
      <c r="B51" s="20"/>
      <c r="M51" s="20"/>
    </row>
    <row r="52" spans="1:31">
      <c r="B52" s="20"/>
      <c r="M52" s="20"/>
    </row>
    <row r="53" spans="1:31">
      <c r="B53" s="20"/>
      <c r="M53" s="20"/>
    </row>
    <row r="54" spans="1:31">
      <c r="B54" s="20"/>
      <c r="M54" s="20"/>
    </row>
    <row r="55" spans="1:31">
      <c r="B55" s="20"/>
      <c r="M55" s="20"/>
    </row>
    <row r="56" spans="1:31">
      <c r="B56" s="20"/>
      <c r="M56" s="20"/>
    </row>
    <row r="57" spans="1:31">
      <c r="B57" s="20"/>
      <c r="M57" s="20"/>
    </row>
    <row r="58" spans="1:31">
      <c r="B58" s="20"/>
      <c r="M58" s="20"/>
    </row>
    <row r="59" spans="1:31">
      <c r="B59" s="20"/>
      <c r="M59" s="20"/>
    </row>
    <row r="60" spans="1:31">
      <c r="B60" s="20"/>
      <c r="M60" s="20"/>
    </row>
    <row r="61" spans="1:31" s="2" customFormat="1" ht="12.75">
      <c r="A61" s="34"/>
      <c r="B61" s="39"/>
      <c r="C61" s="34"/>
      <c r="D61" s="135" t="s">
        <v>47</v>
      </c>
      <c r="E61" s="136"/>
      <c r="F61" s="137" t="s">
        <v>48</v>
      </c>
      <c r="G61" s="135" t="s">
        <v>47</v>
      </c>
      <c r="H61" s="136"/>
      <c r="I61" s="136"/>
      <c r="J61" s="138" t="s">
        <v>48</v>
      </c>
      <c r="K61" s="136"/>
      <c r="L61" s="136"/>
      <c r="M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>
      <c r="B62" s="20"/>
      <c r="M62" s="20"/>
    </row>
    <row r="63" spans="1:31">
      <c r="B63" s="20"/>
      <c r="M63" s="20"/>
    </row>
    <row r="64" spans="1:31">
      <c r="B64" s="20"/>
      <c r="M64" s="20"/>
    </row>
    <row r="65" spans="1:31" s="2" customFormat="1" ht="12.75">
      <c r="A65" s="34"/>
      <c r="B65" s="39"/>
      <c r="C65" s="34"/>
      <c r="D65" s="133" t="s">
        <v>49</v>
      </c>
      <c r="E65" s="139"/>
      <c r="F65" s="139"/>
      <c r="G65" s="133" t="s">
        <v>50</v>
      </c>
      <c r="H65" s="139"/>
      <c r="I65" s="139"/>
      <c r="J65" s="139"/>
      <c r="K65" s="139"/>
      <c r="L65" s="139"/>
      <c r="M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>
      <c r="B66" s="20"/>
      <c r="M66" s="20"/>
    </row>
    <row r="67" spans="1:31">
      <c r="B67" s="20"/>
      <c r="M67" s="20"/>
    </row>
    <row r="68" spans="1:31">
      <c r="B68" s="20"/>
      <c r="M68" s="20"/>
    </row>
    <row r="69" spans="1:31">
      <c r="B69" s="20"/>
      <c r="M69" s="20"/>
    </row>
    <row r="70" spans="1:31">
      <c r="B70" s="20"/>
      <c r="M70" s="20"/>
    </row>
    <row r="71" spans="1:31">
      <c r="B71" s="20"/>
      <c r="M71" s="20"/>
    </row>
    <row r="72" spans="1:31">
      <c r="B72" s="20"/>
      <c r="M72" s="20"/>
    </row>
    <row r="73" spans="1:31">
      <c r="B73" s="20"/>
      <c r="M73" s="20"/>
    </row>
    <row r="74" spans="1:31">
      <c r="B74" s="20"/>
      <c r="M74" s="20"/>
    </row>
    <row r="75" spans="1:31">
      <c r="B75" s="20"/>
      <c r="M75" s="20"/>
    </row>
    <row r="76" spans="1:31" s="2" customFormat="1" ht="12.75">
      <c r="A76" s="34"/>
      <c r="B76" s="39"/>
      <c r="C76" s="34"/>
      <c r="D76" s="135" t="s">
        <v>47</v>
      </c>
      <c r="E76" s="136"/>
      <c r="F76" s="137" t="s">
        <v>48</v>
      </c>
      <c r="G76" s="135" t="s">
        <v>47</v>
      </c>
      <c r="H76" s="136"/>
      <c r="I76" s="136"/>
      <c r="J76" s="138" t="s">
        <v>48</v>
      </c>
      <c r="K76" s="136"/>
      <c r="L76" s="136"/>
      <c r="M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40"/>
      <c r="C77" s="141"/>
      <c r="D77" s="141"/>
      <c r="E77" s="141"/>
      <c r="F77" s="141"/>
      <c r="G77" s="141"/>
      <c r="H77" s="141"/>
      <c r="I77" s="141"/>
      <c r="J77" s="141"/>
      <c r="K77" s="141"/>
      <c r="L77" s="141"/>
      <c r="M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47" s="2" customFormat="1" ht="6.95" customHeight="1">
      <c r="A81" s="34"/>
      <c r="B81" s="142"/>
      <c r="C81" s="143"/>
      <c r="D81" s="143"/>
      <c r="E81" s="143"/>
      <c r="F81" s="143"/>
      <c r="G81" s="143"/>
      <c r="H81" s="143"/>
      <c r="I81" s="143"/>
      <c r="J81" s="143"/>
      <c r="K81" s="143"/>
      <c r="L81" s="143"/>
      <c r="M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4.95" customHeight="1">
      <c r="A82" s="34"/>
      <c r="B82" s="35"/>
      <c r="C82" s="23" t="s">
        <v>126</v>
      </c>
      <c r="D82" s="36"/>
      <c r="E82" s="36"/>
      <c r="F82" s="36"/>
      <c r="G82" s="36"/>
      <c r="H82" s="36"/>
      <c r="I82" s="36"/>
      <c r="J82" s="36"/>
      <c r="K82" s="36"/>
      <c r="L82" s="36"/>
      <c r="M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36"/>
      <c r="M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customHeight="1">
      <c r="A84" s="34"/>
      <c r="B84" s="35"/>
      <c r="C84" s="29" t="s">
        <v>17</v>
      </c>
      <c r="D84" s="36"/>
      <c r="E84" s="36"/>
      <c r="F84" s="36"/>
      <c r="G84" s="36"/>
      <c r="H84" s="36"/>
      <c r="I84" s="36"/>
      <c r="J84" s="36"/>
      <c r="K84" s="36"/>
      <c r="L84" s="36"/>
      <c r="M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16.5" customHeight="1">
      <c r="A85" s="34"/>
      <c r="B85" s="35"/>
      <c r="C85" s="36"/>
      <c r="D85" s="36"/>
      <c r="E85" s="302" t="str">
        <f>E7</f>
        <v>Oprava nástupišť v obvodu ST Zlín</v>
      </c>
      <c r="F85" s="303"/>
      <c r="G85" s="303"/>
      <c r="H85" s="303"/>
      <c r="I85" s="36"/>
      <c r="J85" s="36"/>
      <c r="K85" s="36"/>
      <c r="L85" s="36"/>
      <c r="M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12" customHeight="1">
      <c r="A86" s="34"/>
      <c r="B86" s="35"/>
      <c r="C86" s="29" t="s">
        <v>122</v>
      </c>
      <c r="D86" s="36"/>
      <c r="E86" s="36"/>
      <c r="F86" s="36"/>
      <c r="G86" s="36"/>
      <c r="H86" s="36"/>
      <c r="I86" s="36"/>
      <c r="J86" s="36"/>
      <c r="K86" s="36"/>
      <c r="L86" s="36"/>
      <c r="M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16.5" customHeight="1">
      <c r="A87" s="34"/>
      <c r="B87" s="35"/>
      <c r="C87" s="36"/>
      <c r="D87" s="36"/>
      <c r="E87" s="296" t="str">
        <f>E9</f>
        <v>SO 01.3.1 - zast. Vésky - Oprava osvětlení - SÚOŽI</v>
      </c>
      <c r="F87" s="301"/>
      <c r="G87" s="301"/>
      <c r="H87" s="301"/>
      <c r="I87" s="36"/>
      <c r="J87" s="36"/>
      <c r="K87" s="36"/>
      <c r="L87" s="36"/>
      <c r="M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36"/>
      <c r="M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12" customHeight="1">
      <c r="A89" s="34"/>
      <c r="B89" s="35"/>
      <c r="C89" s="29" t="s">
        <v>21</v>
      </c>
      <c r="D89" s="36"/>
      <c r="E89" s="36"/>
      <c r="F89" s="27" t="str">
        <f>F12</f>
        <v xml:space="preserve"> </v>
      </c>
      <c r="G89" s="36"/>
      <c r="H89" s="36"/>
      <c r="I89" s="29" t="s">
        <v>23</v>
      </c>
      <c r="J89" s="66">
        <f>IF(J12="","",J12)</f>
        <v>0</v>
      </c>
      <c r="K89" s="36"/>
      <c r="L89" s="36"/>
      <c r="M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36"/>
      <c r="M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15.2" customHeight="1">
      <c r="A91" s="34"/>
      <c r="B91" s="35"/>
      <c r="C91" s="29" t="s">
        <v>24</v>
      </c>
      <c r="D91" s="36"/>
      <c r="E91" s="36"/>
      <c r="F91" s="27" t="str">
        <f>E15</f>
        <v xml:space="preserve"> </v>
      </c>
      <c r="G91" s="36"/>
      <c r="H91" s="36"/>
      <c r="I91" s="29" t="s">
        <v>29</v>
      </c>
      <c r="J91" s="32" t="str">
        <f>E21</f>
        <v xml:space="preserve"> </v>
      </c>
      <c r="K91" s="36"/>
      <c r="L91" s="36"/>
      <c r="M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15.2" customHeight="1">
      <c r="A92" s="34"/>
      <c r="B92" s="35"/>
      <c r="C92" s="29" t="s">
        <v>27</v>
      </c>
      <c r="D92" s="36"/>
      <c r="E92" s="36"/>
      <c r="F92" s="27" t="str">
        <f>IF(E18="","",E18)</f>
        <v>Vyplň údaj</v>
      </c>
      <c r="G92" s="36"/>
      <c r="H92" s="36"/>
      <c r="I92" s="29" t="s">
        <v>30</v>
      </c>
      <c r="J92" s="32" t="str">
        <f>E24</f>
        <v xml:space="preserve"> </v>
      </c>
      <c r="K92" s="36"/>
      <c r="L92" s="36"/>
      <c r="M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35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36"/>
      <c r="M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9.25" customHeight="1">
      <c r="A94" s="34"/>
      <c r="B94" s="35"/>
      <c r="C94" s="144" t="s">
        <v>127</v>
      </c>
      <c r="D94" s="145"/>
      <c r="E94" s="145"/>
      <c r="F94" s="145"/>
      <c r="G94" s="145"/>
      <c r="H94" s="145"/>
      <c r="I94" s="146" t="s">
        <v>128</v>
      </c>
      <c r="J94" s="146" t="s">
        <v>129</v>
      </c>
      <c r="K94" s="146" t="s">
        <v>130</v>
      </c>
      <c r="L94" s="145"/>
      <c r="M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36"/>
      <c r="M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47" s="2" customFormat="1" ht="22.9" customHeight="1">
      <c r="A96" s="34"/>
      <c r="B96" s="35"/>
      <c r="C96" s="147" t="s">
        <v>131</v>
      </c>
      <c r="D96" s="36"/>
      <c r="E96" s="36"/>
      <c r="F96" s="36"/>
      <c r="G96" s="36"/>
      <c r="H96" s="36"/>
      <c r="I96" s="84">
        <f t="shared" ref="I96:J98" si="0">Q119</f>
        <v>0</v>
      </c>
      <c r="J96" s="84">
        <f t="shared" si="0"/>
        <v>0</v>
      </c>
      <c r="K96" s="84">
        <f>K119</f>
        <v>0</v>
      </c>
      <c r="L96" s="36"/>
      <c r="M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7" t="s">
        <v>132</v>
      </c>
    </row>
    <row r="97" spans="1:31" s="9" customFormat="1" ht="24.95" customHeight="1">
      <c r="B97" s="148"/>
      <c r="C97" s="149"/>
      <c r="D97" s="150" t="s">
        <v>658</v>
      </c>
      <c r="E97" s="151"/>
      <c r="F97" s="151"/>
      <c r="G97" s="151"/>
      <c r="H97" s="151"/>
      <c r="I97" s="152">
        <f t="shared" si="0"/>
        <v>0</v>
      </c>
      <c r="J97" s="152">
        <f t="shared" si="0"/>
        <v>0</v>
      </c>
      <c r="K97" s="152">
        <f>K120</f>
        <v>0</v>
      </c>
      <c r="L97" s="149"/>
      <c r="M97" s="153"/>
    </row>
    <row r="98" spans="1:31" s="10" customFormat="1" ht="19.899999999999999" customHeight="1">
      <c r="B98" s="154"/>
      <c r="C98" s="155"/>
      <c r="D98" s="156" t="s">
        <v>659</v>
      </c>
      <c r="E98" s="157"/>
      <c r="F98" s="157"/>
      <c r="G98" s="157"/>
      <c r="H98" s="157"/>
      <c r="I98" s="158">
        <f t="shared" si="0"/>
        <v>0</v>
      </c>
      <c r="J98" s="158">
        <f t="shared" si="0"/>
        <v>0</v>
      </c>
      <c r="K98" s="158">
        <f>K121</f>
        <v>0</v>
      </c>
      <c r="L98" s="155"/>
      <c r="M98" s="159"/>
    </row>
    <row r="99" spans="1:31" s="9" customFormat="1" ht="24.95" customHeight="1">
      <c r="B99" s="148"/>
      <c r="C99" s="149"/>
      <c r="D99" s="150" t="s">
        <v>140</v>
      </c>
      <c r="E99" s="151"/>
      <c r="F99" s="151"/>
      <c r="G99" s="151"/>
      <c r="H99" s="151"/>
      <c r="I99" s="152">
        <f>Q159</f>
        <v>0</v>
      </c>
      <c r="J99" s="152">
        <f>R159</f>
        <v>0</v>
      </c>
      <c r="K99" s="152">
        <f>K159</f>
        <v>0</v>
      </c>
      <c r="L99" s="149"/>
      <c r="M99" s="153"/>
    </row>
    <row r="100" spans="1:31" s="2" customFormat="1" ht="21.75" customHeight="1">
      <c r="A100" s="34"/>
      <c r="B100" s="35"/>
      <c r="C100" s="36"/>
      <c r="D100" s="36"/>
      <c r="E100" s="36"/>
      <c r="F100" s="36"/>
      <c r="G100" s="36"/>
      <c r="H100" s="36"/>
      <c r="I100" s="36"/>
      <c r="J100" s="36"/>
      <c r="K100" s="36"/>
      <c r="L100" s="36"/>
      <c r="M100" s="51"/>
      <c r="S100" s="34"/>
      <c r="T100" s="34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</row>
    <row r="101" spans="1:31" s="2" customFormat="1" ht="6.95" customHeight="1">
      <c r="A101" s="34"/>
      <c r="B101" s="54"/>
      <c r="C101" s="55"/>
      <c r="D101" s="55"/>
      <c r="E101" s="55"/>
      <c r="F101" s="55"/>
      <c r="G101" s="55"/>
      <c r="H101" s="55"/>
      <c r="I101" s="55"/>
      <c r="J101" s="55"/>
      <c r="K101" s="55"/>
      <c r="L101" s="55"/>
      <c r="M101" s="51"/>
      <c r="S101" s="34"/>
      <c r="T101" s="34"/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</row>
    <row r="105" spans="1:31" s="2" customFormat="1" ht="6.95" customHeight="1">
      <c r="A105" s="34"/>
      <c r="B105" s="56"/>
      <c r="C105" s="57"/>
      <c r="D105" s="57"/>
      <c r="E105" s="57"/>
      <c r="F105" s="57"/>
      <c r="G105" s="57"/>
      <c r="H105" s="57"/>
      <c r="I105" s="57"/>
      <c r="J105" s="57"/>
      <c r="K105" s="57"/>
      <c r="L105" s="57"/>
      <c r="M105" s="51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pans="1:31" s="2" customFormat="1" ht="24.95" customHeight="1">
      <c r="A106" s="34"/>
      <c r="B106" s="35"/>
      <c r="C106" s="23" t="s">
        <v>141</v>
      </c>
      <c r="D106" s="36"/>
      <c r="E106" s="36"/>
      <c r="F106" s="36"/>
      <c r="G106" s="36"/>
      <c r="H106" s="36"/>
      <c r="I106" s="36"/>
      <c r="J106" s="36"/>
      <c r="K106" s="36"/>
      <c r="L106" s="36"/>
      <c r="M106" s="51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pans="1:31" s="2" customFormat="1" ht="6.95" customHeight="1">
      <c r="A107" s="34"/>
      <c r="B107" s="35"/>
      <c r="C107" s="36"/>
      <c r="D107" s="36"/>
      <c r="E107" s="36"/>
      <c r="F107" s="36"/>
      <c r="G107" s="36"/>
      <c r="H107" s="36"/>
      <c r="I107" s="36"/>
      <c r="J107" s="36"/>
      <c r="K107" s="36"/>
      <c r="L107" s="36"/>
      <c r="M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pans="1:31" s="2" customFormat="1" ht="12" customHeight="1">
      <c r="A108" s="34"/>
      <c r="B108" s="35"/>
      <c r="C108" s="29" t="s">
        <v>17</v>
      </c>
      <c r="D108" s="36"/>
      <c r="E108" s="36"/>
      <c r="F108" s="36"/>
      <c r="G108" s="36"/>
      <c r="H108" s="36"/>
      <c r="I108" s="36"/>
      <c r="J108" s="36"/>
      <c r="K108" s="36"/>
      <c r="L108" s="36"/>
      <c r="M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pans="1:31" s="2" customFormat="1" ht="16.5" customHeight="1">
      <c r="A109" s="34"/>
      <c r="B109" s="35"/>
      <c r="C109" s="36"/>
      <c r="D109" s="36"/>
      <c r="E109" s="302" t="str">
        <f>E7</f>
        <v>Oprava nástupišť v obvodu ST Zlín</v>
      </c>
      <c r="F109" s="303"/>
      <c r="G109" s="303"/>
      <c r="H109" s="303"/>
      <c r="I109" s="36"/>
      <c r="J109" s="36"/>
      <c r="K109" s="36"/>
      <c r="L109" s="36"/>
      <c r="M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pans="1:31" s="2" customFormat="1" ht="12" customHeight="1">
      <c r="A110" s="34"/>
      <c r="B110" s="35"/>
      <c r="C110" s="29" t="s">
        <v>122</v>
      </c>
      <c r="D110" s="36"/>
      <c r="E110" s="36"/>
      <c r="F110" s="36"/>
      <c r="G110" s="36"/>
      <c r="H110" s="36"/>
      <c r="I110" s="36"/>
      <c r="J110" s="36"/>
      <c r="K110" s="36"/>
      <c r="L110" s="36"/>
      <c r="M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31" s="2" customFormat="1" ht="16.5" customHeight="1">
      <c r="A111" s="34"/>
      <c r="B111" s="35"/>
      <c r="C111" s="36"/>
      <c r="D111" s="36"/>
      <c r="E111" s="296" t="str">
        <f>E9</f>
        <v>SO 01.3.1 - zast. Vésky - Oprava osvětlení - SÚOŽI</v>
      </c>
      <c r="F111" s="301"/>
      <c r="G111" s="301"/>
      <c r="H111" s="301"/>
      <c r="I111" s="36"/>
      <c r="J111" s="36"/>
      <c r="K111" s="36"/>
      <c r="L111" s="36"/>
      <c r="M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31" s="2" customFormat="1" ht="6.95" customHeight="1">
      <c r="A112" s="34"/>
      <c r="B112" s="35"/>
      <c r="C112" s="36"/>
      <c r="D112" s="36"/>
      <c r="E112" s="36"/>
      <c r="F112" s="36"/>
      <c r="G112" s="36"/>
      <c r="H112" s="36"/>
      <c r="I112" s="36"/>
      <c r="J112" s="36"/>
      <c r="K112" s="36"/>
      <c r="L112" s="36"/>
      <c r="M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5" s="2" customFormat="1" ht="12" customHeight="1">
      <c r="A113" s="34"/>
      <c r="B113" s="35"/>
      <c r="C113" s="29" t="s">
        <v>21</v>
      </c>
      <c r="D113" s="36"/>
      <c r="E113" s="36"/>
      <c r="F113" s="27" t="str">
        <f>F12</f>
        <v xml:space="preserve"> </v>
      </c>
      <c r="G113" s="36"/>
      <c r="H113" s="36"/>
      <c r="I113" s="29" t="s">
        <v>23</v>
      </c>
      <c r="J113" s="66">
        <f>IF(J12="","",J12)</f>
        <v>0</v>
      </c>
      <c r="K113" s="36"/>
      <c r="L113" s="36"/>
      <c r="M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5" s="2" customFormat="1" ht="6.95" customHeight="1">
      <c r="A114" s="34"/>
      <c r="B114" s="35"/>
      <c r="C114" s="36"/>
      <c r="D114" s="36"/>
      <c r="E114" s="36"/>
      <c r="F114" s="36"/>
      <c r="G114" s="36"/>
      <c r="H114" s="36"/>
      <c r="I114" s="36"/>
      <c r="J114" s="36"/>
      <c r="K114" s="36"/>
      <c r="L114" s="36"/>
      <c r="M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5" s="2" customFormat="1" ht="15.2" customHeight="1">
      <c r="A115" s="34"/>
      <c r="B115" s="35"/>
      <c r="C115" s="29" t="s">
        <v>24</v>
      </c>
      <c r="D115" s="36"/>
      <c r="E115" s="36"/>
      <c r="F115" s="27" t="str">
        <f>E15</f>
        <v xml:space="preserve"> </v>
      </c>
      <c r="G115" s="36"/>
      <c r="H115" s="36"/>
      <c r="I115" s="29" t="s">
        <v>29</v>
      </c>
      <c r="J115" s="32" t="str">
        <f>E21</f>
        <v xml:space="preserve"> </v>
      </c>
      <c r="K115" s="36"/>
      <c r="L115" s="36"/>
      <c r="M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5" s="2" customFormat="1" ht="15.2" customHeight="1">
      <c r="A116" s="34"/>
      <c r="B116" s="35"/>
      <c r="C116" s="29" t="s">
        <v>27</v>
      </c>
      <c r="D116" s="36"/>
      <c r="E116" s="36"/>
      <c r="F116" s="27" t="str">
        <f>IF(E18="","",E18)</f>
        <v>Vyplň údaj</v>
      </c>
      <c r="G116" s="36"/>
      <c r="H116" s="36"/>
      <c r="I116" s="29" t="s">
        <v>30</v>
      </c>
      <c r="J116" s="32" t="str">
        <f>E24</f>
        <v xml:space="preserve"> </v>
      </c>
      <c r="K116" s="36"/>
      <c r="L116" s="36"/>
      <c r="M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5" s="2" customFormat="1" ht="10.35" customHeight="1">
      <c r="A117" s="34"/>
      <c r="B117" s="35"/>
      <c r="C117" s="36"/>
      <c r="D117" s="36"/>
      <c r="E117" s="36"/>
      <c r="F117" s="36"/>
      <c r="G117" s="36"/>
      <c r="H117" s="36"/>
      <c r="I117" s="36"/>
      <c r="J117" s="36"/>
      <c r="K117" s="36"/>
      <c r="L117" s="36"/>
      <c r="M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5" s="11" customFormat="1" ht="29.25" customHeight="1">
      <c r="A118" s="160"/>
      <c r="B118" s="161"/>
      <c r="C118" s="162" t="s">
        <v>142</v>
      </c>
      <c r="D118" s="163" t="s">
        <v>57</v>
      </c>
      <c r="E118" s="163" t="s">
        <v>53</v>
      </c>
      <c r="F118" s="163" t="s">
        <v>54</v>
      </c>
      <c r="G118" s="163" t="s">
        <v>143</v>
      </c>
      <c r="H118" s="163" t="s">
        <v>144</v>
      </c>
      <c r="I118" s="163" t="s">
        <v>145</v>
      </c>
      <c r="J118" s="163" t="s">
        <v>146</v>
      </c>
      <c r="K118" s="163" t="s">
        <v>130</v>
      </c>
      <c r="L118" s="164" t="s">
        <v>147</v>
      </c>
      <c r="M118" s="165"/>
      <c r="N118" s="75" t="s">
        <v>1</v>
      </c>
      <c r="O118" s="76" t="s">
        <v>36</v>
      </c>
      <c r="P118" s="76" t="s">
        <v>148</v>
      </c>
      <c r="Q118" s="76" t="s">
        <v>149</v>
      </c>
      <c r="R118" s="76" t="s">
        <v>150</v>
      </c>
      <c r="S118" s="76" t="s">
        <v>151</v>
      </c>
      <c r="T118" s="76" t="s">
        <v>152</v>
      </c>
      <c r="U118" s="76" t="s">
        <v>153</v>
      </c>
      <c r="V118" s="76" t="s">
        <v>154</v>
      </c>
      <c r="W118" s="76" t="s">
        <v>155</v>
      </c>
      <c r="X118" s="77" t="s">
        <v>156</v>
      </c>
      <c r="Y118" s="160"/>
      <c r="Z118" s="160"/>
      <c r="AA118" s="160"/>
      <c r="AB118" s="160"/>
      <c r="AC118" s="160"/>
      <c r="AD118" s="160"/>
      <c r="AE118" s="160"/>
    </row>
    <row r="119" spans="1:65" s="2" customFormat="1" ht="22.9" customHeight="1">
      <c r="A119" s="34"/>
      <c r="B119" s="35"/>
      <c r="C119" s="82" t="s">
        <v>157</v>
      </c>
      <c r="D119" s="36"/>
      <c r="E119" s="36"/>
      <c r="F119" s="36"/>
      <c r="G119" s="36"/>
      <c r="H119" s="36"/>
      <c r="I119" s="36"/>
      <c r="J119" s="36"/>
      <c r="K119" s="166">
        <f>BK119</f>
        <v>0</v>
      </c>
      <c r="L119" s="36"/>
      <c r="M119" s="39"/>
      <c r="N119" s="78"/>
      <c r="O119" s="167"/>
      <c r="P119" s="79"/>
      <c r="Q119" s="168">
        <f>Q120+Q159</f>
        <v>0</v>
      </c>
      <c r="R119" s="168">
        <f>R120+R159</f>
        <v>0</v>
      </c>
      <c r="S119" s="79"/>
      <c r="T119" s="169">
        <f>T120+T159</f>
        <v>0</v>
      </c>
      <c r="U119" s="79"/>
      <c r="V119" s="169">
        <f>V120+V159</f>
        <v>0</v>
      </c>
      <c r="W119" s="79"/>
      <c r="X119" s="170">
        <f>X120+X159</f>
        <v>0</v>
      </c>
      <c r="Y119" s="34"/>
      <c r="Z119" s="34"/>
      <c r="AA119" s="34"/>
      <c r="AB119" s="34"/>
      <c r="AC119" s="34"/>
      <c r="AD119" s="34"/>
      <c r="AE119" s="34"/>
      <c r="AT119" s="17" t="s">
        <v>73</v>
      </c>
      <c r="AU119" s="17" t="s">
        <v>132</v>
      </c>
      <c r="BK119" s="171">
        <f>BK120+BK159</f>
        <v>0</v>
      </c>
    </row>
    <row r="120" spans="1:65" s="12" customFormat="1" ht="25.9" customHeight="1">
      <c r="B120" s="172"/>
      <c r="C120" s="173"/>
      <c r="D120" s="174" t="s">
        <v>73</v>
      </c>
      <c r="E120" s="175" t="s">
        <v>660</v>
      </c>
      <c r="F120" s="175" t="s">
        <v>661</v>
      </c>
      <c r="G120" s="173"/>
      <c r="H120" s="173"/>
      <c r="I120" s="176"/>
      <c r="J120" s="176"/>
      <c r="K120" s="177">
        <f>BK120</f>
        <v>0</v>
      </c>
      <c r="L120" s="173"/>
      <c r="M120" s="178"/>
      <c r="N120" s="179"/>
      <c r="O120" s="180"/>
      <c r="P120" s="180"/>
      <c r="Q120" s="181">
        <f>Q121</f>
        <v>0</v>
      </c>
      <c r="R120" s="181">
        <f>R121</f>
        <v>0</v>
      </c>
      <c r="S120" s="180"/>
      <c r="T120" s="182">
        <f>T121</f>
        <v>0</v>
      </c>
      <c r="U120" s="180"/>
      <c r="V120" s="182">
        <f>V121</f>
        <v>0</v>
      </c>
      <c r="W120" s="180"/>
      <c r="X120" s="183">
        <f>X121</f>
        <v>0</v>
      </c>
      <c r="AR120" s="184" t="s">
        <v>84</v>
      </c>
      <c r="AT120" s="185" t="s">
        <v>73</v>
      </c>
      <c r="AU120" s="185" t="s">
        <v>74</v>
      </c>
      <c r="AY120" s="184" t="s">
        <v>160</v>
      </c>
      <c r="BK120" s="186">
        <f>BK121</f>
        <v>0</v>
      </c>
    </row>
    <row r="121" spans="1:65" s="12" customFormat="1" ht="22.9" customHeight="1">
      <c r="B121" s="172"/>
      <c r="C121" s="173"/>
      <c r="D121" s="174" t="s">
        <v>73</v>
      </c>
      <c r="E121" s="187" t="s">
        <v>662</v>
      </c>
      <c r="F121" s="187" t="s">
        <v>663</v>
      </c>
      <c r="G121" s="173"/>
      <c r="H121" s="173"/>
      <c r="I121" s="176"/>
      <c r="J121" s="176"/>
      <c r="K121" s="188">
        <f>BK121</f>
        <v>0</v>
      </c>
      <c r="L121" s="173"/>
      <c r="M121" s="178"/>
      <c r="N121" s="179"/>
      <c r="O121" s="180"/>
      <c r="P121" s="180"/>
      <c r="Q121" s="181">
        <f>SUM(Q122:Q158)</f>
        <v>0</v>
      </c>
      <c r="R121" s="181">
        <f>SUM(R122:R158)</f>
        <v>0</v>
      </c>
      <c r="S121" s="180"/>
      <c r="T121" s="182">
        <f>SUM(T122:T158)</f>
        <v>0</v>
      </c>
      <c r="U121" s="180"/>
      <c r="V121" s="182">
        <f>SUM(V122:V158)</f>
        <v>0</v>
      </c>
      <c r="W121" s="180"/>
      <c r="X121" s="183">
        <f>SUM(X122:X158)</f>
        <v>0</v>
      </c>
      <c r="AR121" s="184" t="s">
        <v>84</v>
      </c>
      <c r="AT121" s="185" t="s">
        <v>73</v>
      </c>
      <c r="AU121" s="185" t="s">
        <v>82</v>
      </c>
      <c r="AY121" s="184" t="s">
        <v>160</v>
      </c>
      <c r="BK121" s="186">
        <f>SUM(BK122:BK158)</f>
        <v>0</v>
      </c>
    </row>
    <row r="122" spans="1:65" s="2" customFormat="1" ht="48">
      <c r="A122" s="34"/>
      <c r="B122" s="35"/>
      <c r="C122" s="241" t="s">
        <v>82</v>
      </c>
      <c r="D122" s="241" t="s">
        <v>317</v>
      </c>
      <c r="E122" s="242" t="s">
        <v>664</v>
      </c>
      <c r="F122" s="243" t="s">
        <v>665</v>
      </c>
      <c r="G122" s="244" t="s">
        <v>176</v>
      </c>
      <c r="H122" s="245">
        <v>7</v>
      </c>
      <c r="I122" s="246"/>
      <c r="J122" s="247"/>
      <c r="K122" s="248">
        <f>ROUND(P122*H122,2)</f>
        <v>0</v>
      </c>
      <c r="L122" s="243" t="s">
        <v>167</v>
      </c>
      <c r="M122" s="249"/>
      <c r="N122" s="250" t="s">
        <v>1</v>
      </c>
      <c r="O122" s="197" t="s">
        <v>37</v>
      </c>
      <c r="P122" s="198">
        <f>I122+J122</f>
        <v>0</v>
      </c>
      <c r="Q122" s="198">
        <f>ROUND(I122*H122,2)</f>
        <v>0</v>
      </c>
      <c r="R122" s="198">
        <f>ROUND(J122*H122,2)</f>
        <v>0</v>
      </c>
      <c r="S122" s="71"/>
      <c r="T122" s="199">
        <f>S122*H122</f>
        <v>0</v>
      </c>
      <c r="U122" s="199">
        <v>0</v>
      </c>
      <c r="V122" s="199">
        <f>U122*H122</f>
        <v>0</v>
      </c>
      <c r="W122" s="199">
        <v>0</v>
      </c>
      <c r="X122" s="200">
        <f>W122*H122</f>
        <v>0</v>
      </c>
      <c r="Y122" s="34"/>
      <c r="Z122" s="34"/>
      <c r="AA122" s="34"/>
      <c r="AB122" s="34"/>
      <c r="AC122" s="34"/>
      <c r="AD122" s="34"/>
      <c r="AE122" s="34"/>
      <c r="AR122" s="201" t="s">
        <v>375</v>
      </c>
      <c r="AT122" s="201" t="s">
        <v>317</v>
      </c>
      <c r="AU122" s="201" t="s">
        <v>84</v>
      </c>
      <c r="AY122" s="17" t="s">
        <v>160</v>
      </c>
      <c r="BE122" s="202">
        <f>IF(O122="základní",K122,0)</f>
        <v>0</v>
      </c>
      <c r="BF122" s="202">
        <f>IF(O122="snížená",K122,0)</f>
        <v>0</v>
      </c>
      <c r="BG122" s="202">
        <f>IF(O122="zákl. přenesená",K122,0)</f>
        <v>0</v>
      </c>
      <c r="BH122" s="202">
        <f>IF(O122="sníž. přenesená",K122,0)</f>
        <v>0</v>
      </c>
      <c r="BI122" s="202">
        <f>IF(O122="nulová",K122,0)</f>
        <v>0</v>
      </c>
      <c r="BJ122" s="17" t="s">
        <v>82</v>
      </c>
      <c r="BK122" s="202">
        <f>ROUND(P122*H122,2)</f>
        <v>0</v>
      </c>
      <c r="BL122" s="17" t="s">
        <v>282</v>
      </c>
      <c r="BM122" s="201" t="s">
        <v>666</v>
      </c>
    </row>
    <row r="123" spans="1:65" s="2" customFormat="1" ht="29.25">
      <c r="A123" s="34"/>
      <c r="B123" s="35"/>
      <c r="C123" s="36"/>
      <c r="D123" s="203" t="s">
        <v>170</v>
      </c>
      <c r="E123" s="36"/>
      <c r="F123" s="204" t="s">
        <v>665</v>
      </c>
      <c r="G123" s="36"/>
      <c r="H123" s="36"/>
      <c r="I123" s="205"/>
      <c r="J123" s="205"/>
      <c r="K123" s="36"/>
      <c r="L123" s="36"/>
      <c r="M123" s="39"/>
      <c r="N123" s="206"/>
      <c r="O123" s="207"/>
      <c r="P123" s="71"/>
      <c r="Q123" s="71"/>
      <c r="R123" s="71"/>
      <c r="S123" s="71"/>
      <c r="T123" s="71"/>
      <c r="U123" s="71"/>
      <c r="V123" s="71"/>
      <c r="W123" s="71"/>
      <c r="X123" s="72"/>
      <c r="Y123" s="34"/>
      <c r="Z123" s="34"/>
      <c r="AA123" s="34"/>
      <c r="AB123" s="34"/>
      <c r="AC123" s="34"/>
      <c r="AD123" s="34"/>
      <c r="AE123" s="34"/>
      <c r="AT123" s="17" t="s">
        <v>170</v>
      </c>
      <c r="AU123" s="17" t="s">
        <v>84</v>
      </c>
    </row>
    <row r="124" spans="1:65" s="2" customFormat="1" ht="48.75">
      <c r="A124" s="34"/>
      <c r="B124" s="35"/>
      <c r="C124" s="36"/>
      <c r="D124" s="203" t="s">
        <v>180</v>
      </c>
      <c r="E124" s="36"/>
      <c r="F124" s="208" t="s">
        <v>667</v>
      </c>
      <c r="G124" s="36"/>
      <c r="H124" s="36"/>
      <c r="I124" s="205"/>
      <c r="J124" s="205"/>
      <c r="K124" s="36"/>
      <c r="L124" s="36"/>
      <c r="M124" s="39"/>
      <c r="N124" s="206"/>
      <c r="O124" s="207"/>
      <c r="P124" s="71"/>
      <c r="Q124" s="71"/>
      <c r="R124" s="71"/>
      <c r="S124" s="71"/>
      <c r="T124" s="71"/>
      <c r="U124" s="71"/>
      <c r="V124" s="71"/>
      <c r="W124" s="71"/>
      <c r="X124" s="72"/>
      <c r="Y124" s="34"/>
      <c r="Z124" s="34"/>
      <c r="AA124" s="34"/>
      <c r="AB124" s="34"/>
      <c r="AC124" s="34"/>
      <c r="AD124" s="34"/>
      <c r="AE124" s="34"/>
      <c r="AT124" s="17" t="s">
        <v>180</v>
      </c>
      <c r="AU124" s="17" t="s">
        <v>84</v>
      </c>
    </row>
    <row r="125" spans="1:65" s="2" customFormat="1" ht="24">
      <c r="A125" s="34"/>
      <c r="B125" s="35"/>
      <c r="C125" s="241" t="s">
        <v>84</v>
      </c>
      <c r="D125" s="241" t="s">
        <v>317</v>
      </c>
      <c r="E125" s="242" t="s">
        <v>668</v>
      </c>
      <c r="F125" s="243" t="s">
        <v>669</v>
      </c>
      <c r="G125" s="244" t="s">
        <v>263</v>
      </c>
      <c r="H125" s="245">
        <v>10</v>
      </c>
      <c r="I125" s="246"/>
      <c r="J125" s="247"/>
      <c r="K125" s="248">
        <f>ROUND(P125*H125,2)</f>
        <v>0</v>
      </c>
      <c r="L125" s="243" t="s">
        <v>167</v>
      </c>
      <c r="M125" s="249"/>
      <c r="N125" s="250" t="s">
        <v>1</v>
      </c>
      <c r="O125" s="197" t="s">
        <v>37</v>
      </c>
      <c r="P125" s="198">
        <f>I125+J125</f>
        <v>0</v>
      </c>
      <c r="Q125" s="198">
        <f>ROUND(I125*H125,2)</f>
        <v>0</v>
      </c>
      <c r="R125" s="198">
        <f>ROUND(J125*H125,2)</f>
        <v>0</v>
      </c>
      <c r="S125" s="71"/>
      <c r="T125" s="199">
        <f>S125*H125</f>
        <v>0</v>
      </c>
      <c r="U125" s="199">
        <v>0</v>
      </c>
      <c r="V125" s="199">
        <f>U125*H125</f>
        <v>0</v>
      </c>
      <c r="W125" s="199">
        <v>0</v>
      </c>
      <c r="X125" s="200">
        <f>W125*H125</f>
        <v>0</v>
      </c>
      <c r="Y125" s="34"/>
      <c r="Z125" s="34"/>
      <c r="AA125" s="34"/>
      <c r="AB125" s="34"/>
      <c r="AC125" s="34"/>
      <c r="AD125" s="34"/>
      <c r="AE125" s="34"/>
      <c r="AR125" s="201" t="s">
        <v>375</v>
      </c>
      <c r="AT125" s="201" t="s">
        <v>317</v>
      </c>
      <c r="AU125" s="201" t="s">
        <v>84</v>
      </c>
      <c r="AY125" s="17" t="s">
        <v>160</v>
      </c>
      <c r="BE125" s="202">
        <f>IF(O125="základní",K125,0)</f>
        <v>0</v>
      </c>
      <c r="BF125" s="202">
        <f>IF(O125="snížená",K125,0)</f>
        <v>0</v>
      </c>
      <c r="BG125" s="202">
        <f>IF(O125="zákl. přenesená",K125,0)</f>
        <v>0</v>
      </c>
      <c r="BH125" s="202">
        <f>IF(O125="sníž. přenesená",K125,0)</f>
        <v>0</v>
      </c>
      <c r="BI125" s="202">
        <f>IF(O125="nulová",K125,0)</f>
        <v>0</v>
      </c>
      <c r="BJ125" s="17" t="s">
        <v>82</v>
      </c>
      <c r="BK125" s="202">
        <f>ROUND(P125*H125,2)</f>
        <v>0</v>
      </c>
      <c r="BL125" s="17" t="s">
        <v>282</v>
      </c>
      <c r="BM125" s="201" t="s">
        <v>670</v>
      </c>
    </row>
    <row r="126" spans="1:65" s="2" customFormat="1" ht="19.5">
      <c r="A126" s="34"/>
      <c r="B126" s="35"/>
      <c r="C126" s="36"/>
      <c r="D126" s="203" t="s">
        <v>170</v>
      </c>
      <c r="E126" s="36"/>
      <c r="F126" s="204" t="s">
        <v>669</v>
      </c>
      <c r="G126" s="36"/>
      <c r="H126" s="36"/>
      <c r="I126" s="205"/>
      <c r="J126" s="205"/>
      <c r="K126" s="36"/>
      <c r="L126" s="36"/>
      <c r="M126" s="39"/>
      <c r="N126" s="206"/>
      <c r="O126" s="207"/>
      <c r="P126" s="71"/>
      <c r="Q126" s="71"/>
      <c r="R126" s="71"/>
      <c r="S126" s="71"/>
      <c r="T126" s="71"/>
      <c r="U126" s="71"/>
      <c r="V126" s="71"/>
      <c r="W126" s="71"/>
      <c r="X126" s="72"/>
      <c r="Y126" s="34"/>
      <c r="Z126" s="34"/>
      <c r="AA126" s="34"/>
      <c r="AB126" s="34"/>
      <c r="AC126" s="34"/>
      <c r="AD126" s="34"/>
      <c r="AE126" s="34"/>
      <c r="AT126" s="17" t="s">
        <v>170</v>
      </c>
      <c r="AU126" s="17" t="s">
        <v>84</v>
      </c>
    </row>
    <row r="127" spans="1:65" s="2" customFormat="1" ht="19.5">
      <c r="A127" s="34"/>
      <c r="B127" s="35"/>
      <c r="C127" s="36"/>
      <c r="D127" s="203" t="s">
        <v>180</v>
      </c>
      <c r="E127" s="36"/>
      <c r="F127" s="208" t="s">
        <v>671</v>
      </c>
      <c r="G127" s="36"/>
      <c r="H127" s="36"/>
      <c r="I127" s="205"/>
      <c r="J127" s="205"/>
      <c r="K127" s="36"/>
      <c r="L127" s="36"/>
      <c r="M127" s="39"/>
      <c r="N127" s="206"/>
      <c r="O127" s="207"/>
      <c r="P127" s="71"/>
      <c r="Q127" s="71"/>
      <c r="R127" s="71"/>
      <c r="S127" s="71"/>
      <c r="T127" s="71"/>
      <c r="U127" s="71"/>
      <c r="V127" s="71"/>
      <c r="W127" s="71"/>
      <c r="X127" s="72"/>
      <c r="Y127" s="34"/>
      <c r="Z127" s="34"/>
      <c r="AA127" s="34"/>
      <c r="AB127" s="34"/>
      <c r="AC127" s="34"/>
      <c r="AD127" s="34"/>
      <c r="AE127" s="34"/>
      <c r="AT127" s="17" t="s">
        <v>180</v>
      </c>
      <c r="AU127" s="17" t="s">
        <v>84</v>
      </c>
    </row>
    <row r="128" spans="1:65" s="2" customFormat="1" ht="33" customHeight="1">
      <c r="A128" s="34"/>
      <c r="B128" s="35"/>
      <c r="C128" s="241" t="s">
        <v>182</v>
      </c>
      <c r="D128" s="241" t="s">
        <v>317</v>
      </c>
      <c r="E128" s="242" t="s">
        <v>672</v>
      </c>
      <c r="F128" s="243" t="s">
        <v>673</v>
      </c>
      <c r="G128" s="244" t="s">
        <v>263</v>
      </c>
      <c r="H128" s="245">
        <v>5</v>
      </c>
      <c r="I128" s="246"/>
      <c r="J128" s="247"/>
      <c r="K128" s="248">
        <f>ROUND(P128*H128,2)</f>
        <v>0</v>
      </c>
      <c r="L128" s="243" t="s">
        <v>167</v>
      </c>
      <c r="M128" s="249"/>
      <c r="N128" s="250" t="s">
        <v>1</v>
      </c>
      <c r="O128" s="197" t="s">
        <v>37</v>
      </c>
      <c r="P128" s="198">
        <f>I128+J128</f>
        <v>0</v>
      </c>
      <c r="Q128" s="198">
        <f>ROUND(I128*H128,2)</f>
        <v>0</v>
      </c>
      <c r="R128" s="198">
        <f>ROUND(J128*H128,2)</f>
        <v>0</v>
      </c>
      <c r="S128" s="71"/>
      <c r="T128" s="199">
        <f>S128*H128</f>
        <v>0</v>
      </c>
      <c r="U128" s="199">
        <v>0</v>
      </c>
      <c r="V128" s="199">
        <f>U128*H128</f>
        <v>0</v>
      </c>
      <c r="W128" s="199">
        <v>0</v>
      </c>
      <c r="X128" s="200">
        <f>W128*H128</f>
        <v>0</v>
      </c>
      <c r="Y128" s="34"/>
      <c r="Z128" s="34"/>
      <c r="AA128" s="34"/>
      <c r="AB128" s="34"/>
      <c r="AC128" s="34"/>
      <c r="AD128" s="34"/>
      <c r="AE128" s="34"/>
      <c r="AR128" s="201" t="s">
        <v>375</v>
      </c>
      <c r="AT128" s="201" t="s">
        <v>317</v>
      </c>
      <c r="AU128" s="201" t="s">
        <v>84</v>
      </c>
      <c r="AY128" s="17" t="s">
        <v>160</v>
      </c>
      <c r="BE128" s="202">
        <f>IF(O128="základní",K128,0)</f>
        <v>0</v>
      </c>
      <c r="BF128" s="202">
        <f>IF(O128="snížená",K128,0)</f>
        <v>0</v>
      </c>
      <c r="BG128" s="202">
        <f>IF(O128="zákl. přenesená",K128,0)</f>
        <v>0</v>
      </c>
      <c r="BH128" s="202">
        <f>IF(O128="sníž. přenesená",K128,0)</f>
        <v>0</v>
      </c>
      <c r="BI128" s="202">
        <f>IF(O128="nulová",K128,0)</f>
        <v>0</v>
      </c>
      <c r="BJ128" s="17" t="s">
        <v>82</v>
      </c>
      <c r="BK128" s="202">
        <f>ROUND(P128*H128,2)</f>
        <v>0</v>
      </c>
      <c r="BL128" s="17" t="s">
        <v>282</v>
      </c>
      <c r="BM128" s="201" t="s">
        <v>674</v>
      </c>
    </row>
    <row r="129" spans="1:65" s="2" customFormat="1" ht="19.5">
      <c r="A129" s="34"/>
      <c r="B129" s="35"/>
      <c r="C129" s="36"/>
      <c r="D129" s="203" t="s">
        <v>170</v>
      </c>
      <c r="E129" s="36"/>
      <c r="F129" s="204" t="s">
        <v>673</v>
      </c>
      <c r="G129" s="36"/>
      <c r="H129" s="36"/>
      <c r="I129" s="205"/>
      <c r="J129" s="205"/>
      <c r="K129" s="36"/>
      <c r="L129" s="36"/>
      <c r="M129" s="39"/>
      <c r="N129" s="206"/>
      <c r="O129" s="207"/>
      <c r="P129" s="71"/>
      <c r="Q129" s="71"/>
      <c r="R129" s="71"/>
      <c r="S129" s="71"/>
      <c r="T129" s="71"/>
      <c r="U129" s="71"/>
      <c r="V129" s="71"/>
      <c r="W129" s="71"/>
      <c r="X129" s="72"/>
      <c r="Y129" s="34"/>
      <c r="Z129" s="34"/>
      <c r="AA129" s="34"/>
      <c r="AB129" s="34"/>
      <c r="AC129" s="34"/>
      <c r="AD129" s="34"/>
      <c r="AE129" s="34"/>
      <c r="AT129" s="17" t="s">
        <v>170</v>
      </c>
      <c r="AU129" s="17" t="s">
        <v>84</v>
      </c>
    </row>
    <row r="130" spans="1:65" s="2" customFormat="1" ht="24">
      <c r="A130" s="34"/>
      <c r="B130" s="35"/>
      <c r="C130" s="241" t="s">
        <v>168</v>
      </c>
      <c r="D130" s="241" t="s">
        <v>317</v>
      </c>
      <c r="E130" s="242" t="s">
        <v>675</v>
      </c>
      <c r="F130" s="243" t="s">
        <v>676</v>
      </c>
      <c r="G130" s="244" t="s">
        <v>263</v>
      </c>
      <c r="H130" s="245">
        <v>5</v>
      </c>
      <c r="I130" s="246"/>
      <c r="J130" s="247"/>
      <c r="K130" s="248">
        <f>ROUND(P130*H130,2)</f>
        <v>0</v>
      </c>
      <c r="L130" s="243" t="s">
        <v>167</v>
      </c>
      <c r="M130" s="249"/>
      <c r="N130" s="250" t="s">
        <v>1</v>
      </c>
      <c r="O130" s="197" t="s">
        <v>37</v>
      </c>
      <c r="P130" s="198">
        <f>I130+J130</f>
        <v>0</v>
      </c>
      <c r="Q130" s="198">
        <f>ROUND(I130*H130,2)</f>
        <v>0</v>
      </c>
      <c r="R130" s="198">
        <f>ROUND(J130*H130,2)</f>
        <v>0</v>
      </c>
      <c r="S130" s="71"/>
      <c r="T130" s="199">
        <f>S130*H130</f>
        <v>0</v>
      </c>
      <c r="U130" s="199">
        <v>0</v>
      </c>
      <c r="V130" s="199">
        <f>U130*H130</f>
        <v>0</v>
      </c>
      <c r="W130" s="199">
        <v>0</v>
      </c>
      <c r="X130" s="200">
        <f>W130*H130</f>
        <v>0</v>
      </c>
      <c r="Y130" s="34"/>
      <c r="Z130" s="34"/>
      <c r="AA130" s="34"/>
      <c r="AB130" s="34"/>
      <c r="AC130" s="34"/>
      <c r="AD130" s="34"/>
      <c r="AE130" s="34"/>
      <c r="AR130" s="201" t="s">
        <v>375</v>
      </c>
      <c r="AT130" s="201" t="s">
        <v>317</v>
      </c>
      <c r="AU130" s="201" t="s">
        <v>84</v>
      </c>
      <c r="AY130" s="17" t="s">
        <v>160</v>
      </c>
      <c r="BE130" s="202">
        <f>IF(O130="základní",K130,0)</f>
        <v>0</v>
      </c>
      <c r="BF130" s="202">
        <f>IF(O130="snížená",K130,0)</f>
        <v>0</v>
      </c>
      <c r="BG130" s="202">
        <f>IF(O130="zákl. přenesená",K130,0)</f>
        <v>0</v>
      </c>
      <c r="BH130" s="202">
        <f>IF(O130="sníž. přenesená",K130,0)</f>
        <v>0</v>
      </c>
      <c r="BI130" s="202">
        <f>IF(O130="nulová",K130,0)</f>
        <v>0</v>
      </c>
      <c r="BJ130" s="17" t="s">
        <v>82</v>
      </c>
      <c r="BK130" s="202">
        <f>ROUND(P130*H130,2)</f>
        <v>0</v>
      </c>
      <c r="BL130" s="17" t="s">
        <v>282</v>
      </c>
      <c r="BM130" s="201" t="s">
        <v>677</v>
      </c>
    </row>
    <row r="131" spans="1:65" s="2" customFormat="1" ht="19.5">
      <c r="A131" s="34"/>
      <c r="B131" s="35"/>
      <c r="C131" s="36"/>
      <c r="D131" s="203" t="s">
        <v>170</v>
      </c>
      <c r="E131" s="36"/>
      <c r="F131" s="204" t="s">
        <v>676</v>
      </c>
      <c r="G131" s="36"/>
      <c r="H131" s="36"/>
      <c r="I131" s="205"/>
      <c r="J131" s="205"/>
      <c r="K131" s="36"/>
      <c r="L131" s="36"/>
      <c r="M131" s="39"/>
      <c r="N131" s="206"/>
      <c r="O131" s="207"/>
      <c r="P131" s="71"/>
      <c r="Q131" s="71"/>
      <c r="R131" s="71"/>
      <c r="S131" s="71"/>
      <c r="T131" s="71"/>
      <c r="U131" s="71"/>
      <c r="V131" s="71"/>
      <c r="W131" s="71"/>
      <c r="X131" s="72"/>
      <c r="Y131" s="34"/>
      <c r="Z131" s="34"/>
      <c r="AA131" s="34"/>
      <c r="AB131" s="34"/>
      <c r="AC131" s="34"/>
      <c r="AD131" s="34"/>
      <c r="AE131" s="34"/>
      <c r="AT131" s="17" t="s">
        <v>170</v>
      </c>
      <c r="AU131" s="17" t="s">
        <v>84</v>
      </c>
    </row>
    <row r="132" spans="1:65" s="2" customFormat="1" ht="24">
      <c r="A132" s="34"/>
      <c r="B132" s="35"/>
      <c r="C132" s="241" t="s">
        <v>161</v>
      </c>
      <c r="D132" s="241" t="s">
        <v>317</v>
      </c>
      <c r="E132" s="242" t="s">
        <v>678</v>
      </c>
      <c r="F132" s="243" t="s">
        <v>679</v>
      </c>
      <c r="G132" s="244" t="s">
        <v>263</v>
      </c>
      <c r="H132" s="245">
        <v>8</v>
      </c>
      <c r="I132" s="246"/>
      <c r="J132" s="247"/>
      <c r="K132" s="248">
        <f>ROUND(P132*H132,2)</f>
        <v>0</v>
      </c>
      <c r="L132" s="243" t="s">
        <v>167</v>
      </c>
      <c r="M132" s="249"/>
      <c r="N132" s="250" t="s">
        <v>1</v>
      </c>
      <c r="O132" s="197" t="s">
        <v>37</v>
      </c>
      <c r="P132" s="198">
        <f>I132+J132</f>
        <v>0</v>
      </c>
      <c r="Q132" s="198">
        <f>ROUND(I132*H132,2)</f>
        <v>0</v>
      </c>
      <c r="R132" s="198">
        <f>ROUND(J132*H132,2)</f>
        <v>0</v>
      </c>
      <c r="S132" s="71"/>
      <c r="T132" s="199">
        <f>S132*H132</f>
        <v>0</v>
      </c>
      <c r="U132" s="199">
        <v>0</v>
      </c>
      <c r="V132" s="199">
        <f>U132*H132</f>
        <v>0</v>
      </c>
      <c r="W132" s="199">
        <v>0</v>
      </c>
      <c r="X132" s="200">
        <f>W132*H132</f>
        <v>0</v>
      </c>
      <c r="Y132" s="34"/>
      <c r="Z132" s="34"/>
      <c r="AA132" s="34"/>
      <c r="AB132" s="34"/>
      <c r="AC132" s="34"/>
      <c r="AD132" s="34"/>
      <c r="AE132" s="34"/>
      <c r="AR132" s="201" t="s">
        <v>375</v>
      </c>
      <c r="AT132" s="201" t="s">
        <v>317</v>
      </c>
      <c r="AU132" s="201" t="s">
        <v>84</v>
      </c>
      <c r="AY132" s="17" t="s">
        <v>160</v>
      </c>
      <c r="BE132" s="202">
        <f>IF(O132="základní",K132,0)</f>
        <v>0</v>
      </c>
      <c r="BF132" s="202">
        <f>IF(O132="snížená",K132,0)</f>
        <v>0</v>
      </c>
      <c r="BG132" s="202">
        <f>IF(O132="zákl. přenesená",K132,0)</f>
        <v>0</v>
      </c>
      <c r="BH132" s="202">
        <f>IF(O132="sníž. přenesená",K132,0)</f>
        <v>0</v>
      </c>
      <c r="BI132" s="202">
        <f>IF(O132="nulová",K132,0)</f>
        <v>0</v>
      </c>
      <c r="BJ132" s="17" t="s">
        <v>82</v>
      </c>
      <c r="BK132" s="202">
        <f>ROUND(P132*H132,2)</f>
        <v>0</v>
      </c>
      <c r="BL132" s="17" t="s">
        <v>282</v>
      </c>
      <c r="BM132" s="201" t="s">
        <v>680</v>
      </c>
    </row>
    <row r="133" spans="1:65" s="2" customFormat="1" ht="19.5">
      <c r="A133" s="34"/>
      <c r="B133" s="35"/>
      <c r="C133" s="36"/>
      <c r="D133" s="203" t="s">
        <v>170</v>
      </c>
      <c r="E133" s="36"/>
      <c r="F133" s="204" t="s">
        <v>679</v>
      </c>
      <c r="G133" s="36"/>
      <c r="H133" s="36"/>
      <c r="I133" s="205"/>
      <c r="J133" s="205"/>
      <c r="K133" s="36"/>
      <c r="L133" s="36"/>
      <c r="M133" s="39"/>
      <c r="N133" s="206"/>
      <c r="O133" s="207"/>
      <c r="P133" s="71"/>
      <c r="Q133" s="71"/>
      <c r="R133" s="71"/>
      <c r="S133" s="71"/>
      <c r="T133" s="71"/>
      <c r="U133" s="71"/>
      <c r="V133" s="71"/>
      <c r="W133" s="71"/>
      <c r="X133" s="72"/>
      <c r="Y133" s="34"/>
      <c r="Z133" s="34"/>
      <c r="AA133" s="34"/>
      <c r="AB133" s="34"/>
      <c r="AC133" s="34"/>
      <c r="AD133" s="34"/>
      <c r="AE133" s="34"/>
      <c r="AT133" s="17" t="s">
        <v>170</v>
      </c>
      <c r="AU133" s="17" t="s">
        <v>84</v>
      </c>
    </row>
    <row r="134" spans="1:65" s="2" customFormat="1" ht="44.25" customHeight="1">
      <c r="A134" s="34"/>
      <c r="B134" s="35"/>
      <c r="C134" s="189" t="s">
        <v>212</v>
      </c>
      <c r="D134" s="189" t="s">
        <v>163</v>
      </c>
      <c r="E134" s="190" t="s">
        <v>681</v>
      </c>
      <c r="F134" s="191" t="s">
        <v>682</v>
      </c>
      <c r="G134" s="192" t="s">
        <v>263</v>
      </c>
      <c r="H134" s="193">
        <v>5</v>
      </c>
      <c r="I134" s="194"/>
      <c r="J134" s="194"/>
      <c r="K134" s="195">
        <f>ROUND(P134*H134,2)</f>
        <v>0</v>
      </c>
      <c r="L134" s="191" t="s">
        <v>167</v>
      </c>
      <c r="M134" s="39"/>
      <c r="N134" s="196" t="s">
        <v>1</v>
      </c>
      <c r="O134" s="197" t="s">
        <v>37</v>
      </c>
      <c r="P134" s="198">
        <f>I134+J134</f>
        <v>0</v>
      </c>
      <c r="Q134" s="198">
        <f>ROUND(I134*H134,2)</f>
        <v>0</v>
      </c>
      <c r="R134" s="198">
        <f>ROUND(J134*H134,2)</f>
        <v>0</v>
      </c>
      <c r="S134" s="71"/>
      <c r="T134" s="199">
        <f>S134*H134</f>
        <v>0</v>
      </c>
      <c r="U134" s="199">
        <v>0</v>
      </c>
      <c r="V134" s="199">
        <f>U134*H134</f>
        <v>0</v>
      </c>
      <c r="W134" s="199">
        <v>0</v>
      </c>
      <c r="X134" s="200">
        <f>W134*H134</f>
        <v>0</v>
      </c>
      <c r="Y134" s="34"/>
      <c r="Z134" s="34"/>
      <c r="AA134" s="34"/>
      <c r="AB134" s="34"/>
      <c r="AC134" s="34"/>
      <c r="AD134" s="34"/>
      <c r="AE134" s="34"/>
      <c r="AR134" s="201" t="s">
        <v>388</v>
      </c>
      <c r="AT134" s="201" t="s">
        <v>163</v>
      </c>
      <c r="AU134" s="201" t="s">
        <v>84</v>
      </c>
      <c r="AY134" s="17" t="s">
        <v>160</v>
      </c>
      <c r="BE134" s="202">
        <f>IF(O134="základní",K134,0)</f>
        <v>0</v>
      </c>
      <c r="BF134" s="202">
        <f>IF(O134="snížená",K134,0)</f>
        <v>0</v>
      </c>
      <c r="BG134" s="202">
        <f>IF(O134="zákl. přenesená",K134,0)</f>
        <v>0</v>
      </c>
      <c r="BH134" s="202">
        <f>IF(O134="sníž. přenesená",K134,0)</f>
        <v>0</v>
      </c>
      <c r="BI134" s="202">
        <f>IF(O134="nulová",K134,0)</f>
        <v>0</v>
      </c>
      <c r="BJ134" s="17" t="s">
        <v>82</v>
      </c>
      <c r="BK134" s="202">
        <f>ROUND(P134*H134,2)</f>
        <v>0</v>
      </c>
      <c r="BL134" s="17" t="s">
        <v>388</v>
      </c>
      <c r="BM134" s="201" t="s">
        <v>683</v>
      </c>
    </row>
    <row r="135" spans="1:65" s="2" customFormat="1" ht="39">
      <c r="A135" s="34"/>
      <c r="B135" s="35"/>
      <c r="C135" s="36"/>
      <c r="D135" s="203" t="s">
        <v>170</v>
      </c>
      <c r="E135" s="36"/>
      <c r="F135" s="204" t="s">
        <v>684</v>
      </c>
      <c r="G135" s="36"/>
      <c r="H135" s="36"/>
      <c r="I135" s="205"/>
      <c r="J135" s="205"/>
      <c r="K135" s="36"/>
      <c r="L135" s="36"/>
      <c r="M135" s="39"/>
      <c r="N135" s="206"/>
      <c r="O135" s="207"/>
      <c r="P135" s="71"/>
      <c r="Q135" s="71"/>
      <c r="R135" s="71"/>
      <c r="S135" s="71"/>
      <c r="T135" s="71"/>
      <c r="U135" s="71"/>
      <c r="V135" s="71"/>
      <c r="W135" s="71"/>
      <c r="X135" s="72"/>
      <c r="Y135" s="34"/>
      <c r="Z135" s="34"/>
      <c r="AA135" s="34"/>
      <c r="AB135" s="34"/>
      <c r="AC135" s="34"/>
      <c r="AD135" s="34"/>
      <c r="AE135" s="34"/>
      <c r="AT135" s="17" t="s">
        <v>170</v>
      </c>
      <c r="AU135" s="17" t="s">
        <v>84</v>
      </c>
    </row>
    <row r="136" spans="1:65" s="2" customFormat="1" ht="33" customHeight="1">
      <c r="A136" s="34"/>
      <c r="B136" s="35"/>
      <c r="C136" s="189" t="s">
        <v>222</v>
      </c>
      <c r="D136" s="189" t="s">
        <v>163</v>
      </c>
      <c r="E136" s="190" t="s">
        <v>685</v>
      </c>
      <c r="F136" s="191" t="s">
        <v>686</v>
      </c>
      <c r="G136" s="192" t="s">
        <v>263</v>
      </c>
      <c r="H136" s="193">
        <v>7</v>
      </c>
      <c r="I136" s="194"/>
      <c r="J136" s="194"/>
      <c r="K136" s="195">
        <f>ROUND(P136*H136,2)</f>
        <v>0</v>
      </c>
      <c r="L136" s="191" t="s">
        <v>167</v>
      </c>
      <c r="M136" s="39"/>
      <c r="N136" s="196" t="s">
        <v>1</v>
      </c>
      <c r="O136" s="197" t="s">
        <v>37</v>
      </c>
      <c r="P136" s="198">
        <f>I136+J136</f>
        <v>0</v>
      </c>
      <c r="Q136" s="198">
        <f>ROUND(I136*H136,2)</f>
        <v>0</v>
      </c>
      <c r="R136" s="198">
        <f>ROUND(J136*H136,2)</f>
        <v>0</v>
      </c>
      <c r="S136" s="71"/>
      <c r="T136" s="199">
        <f>S136*H136</f>
        <v>0</v>
      </c>
      <c r="U136" s="199">
        <v>0</v>
      </c>
      <c r="V136" s="199">
        <f>U136*H136</f>
        <v>0</v>
      </c>
      <c r="W136" s="199">
        <v>0</v>
      </c>
      <c r="X136" s="200">
        <f>W136*H136</f>
        <v>0</v>
      </c>
      <c r="Y136" s="34"/>
      <c r="Z136" s="34"/>
      <c r="AA136" s="34"/>
      <c r="AB136" s="34"/>
      <c r="AC136" s="34"/>
      <c r="AD136" s="34"/>
      <c r="AE136" s="34"/>
      <c r="AR136" s="201" t="s">
        <v>388</v>
      </c>
      <c r="AT136" s="201" t="s">
        <v>163</v>
      </c>
      <c r="AU136" s="201" t="s">
        <v>84</v>
      </c>
      <c r="AY136" s="17" t="s">
        <v>160</v>
      </c>
      <c r="BE136" s="202">
        <f>IF(O136="základní",K136,0)</f>
        <v>0</v>
      </c>
      <c r="BF136" s="202">
        <f>IF(O136="snížená",K136,0)</f>
        <v>0</v>
      </c>
      <c r="BG136" s="202">
        <f>IF(O136="zákl. přenesená",K136,0)</f>
        <v>0</v>
      </c>
      <c r="BH136" s="202">
        <f>IF(O136="sníž. přenesená",K136,0)</f>
        <v>0</v>
      </c>
      <c r="BI136" s="202">
        <f>IF(O136="nulová",K136,0)</f>
        <v>0</v>
      </c>
      <c r="BJ136" s="17" t="s">
        <v>82</v>
      </c>
      <c r="BK136" s="202">
        <f>ROUND(P136*H136,2)</f>
        <v>0</v>
      </c>
      <c r="BL136" s="17" t="s">
        <v>388</v>
      </c>
      <c r="BM136" s="201" t="s">
        <v>687</v>
      </c>
    </row>
    <row r="137" spans="1:65" s="2" customFormat="1" ht="48.75">
      <c r="A137" s="34"/>
      <c r="B137" s="35"/>
      <c r="C137" s="36"/>
      <c r="D137" s="203" t="s">
        <v>170</v>
      </c>
      <c r="E137" s="36"/>
      <c r="F137" s="204" t="s">
        <v>688</v>
      </c>
      <c r="G137" s="36"/>
      <c r="H137" s="36"/>
      <c r="I137" s="205"/>
      <c r="J137" s="205"/>
      <c r="K137" s="36"/>
      <c r="L137" s="36"/>
      <c r="M137" s="39"/>
      <c r="N137" s="206"/>
      <c r="O137" s="207"/>
      <c r="P137" s="71"/>
      <c r="Q137" s="71"/>
      <c r="R137" s="71"/>
      <c r="S137" s="71"/>
      <c r="T137" s="71"/>
      <c r="U137" s="71"/>
      <c r="V137" s="71"/>
      <c r="W137" s="71"/>
      <c r="X137" s="72"/>
      <c r="Y137" s="34"/>
      <c r="Z137" s="34"/>
      <c r="AA137" s="34"/>
      <c r="AB137" s="34"/>
      <c r="AC137" s="34"/>
      <c r="AD137" s="34"/>
      <c r="AE137" s="34"/>
      <c r="AT137" s="17" t="s">
        <v>170</v>
      </c>
      <c r="AU137" s="17" t="s">
        <v>84</v>
      </c>
    </row>
    <row r="138" spans="1:65" s="2" customFormat="1" ht="24">
      <c r="A138" s="34"/>
      <c r="B138" s="35"/>
      <c r="C138" s="189" t="s">
        <v>230</v>
      </c>
      <c r="D138" s="189" t="s">
        <v>163</v>
      </c>
      <c r="E138" s="190" t="s">
        <v>689</v>
      </c>
      <c r="F138" s="191" t="s">
        <v>690</v>
      </c>
      <c r="G138" s="192" t="s">
        <v>176</v>
      </c>
      <c r="H138" s="193">
        <v>2</v>
      </c>
      <c r="I138" s="194"/>
      <c r="J138" s="194"/>
      <c r="K138" s="195">
        <f>ROUND(P138*H138,2)</f>
        <v>0</v>
      </c>
      <c r="L138" s="191" t="s">
        <v>167</v>
      </c>
      <c r="M138" s="39"/>
      <c r="N138" s="196" t="s">
        <v>1</v>
      </c>
      <c r="O138" s="197" t="s">
        <v>37</v>
      </c>
      <c r="P138" s="198">
        <f>I138+J138</f>
        <v>0</v>
      </c>
      <c r="Q138" s="198">
        <f>ROUND(I138*H138,2)</f>
        <v>0</v>
      </c>
      <c r="R138" s="198">
        <f>ROUND(J138*H138,2)</f>
        <v>0</v>
      </c>
      <c r="S138" s="71"/>
      <c r="T138" s="199">
        <f>S138*H138</f>
        <v>0</v>
      </c>
      <c r="U138" s="199">
        <v>0</v>
      </c>
      <c r="V138" s="199">
        <f>U138*H138</f>
        <v>0</v>
      </c>
      <c r="W138" s="199">
        <v>0</v>
      </c>
      <c r="X138" s="200">
        <f>W138*H138</f>
        <v>0</v>
      </c>
      <c r="Y138" s="34"/>
      <c r="Z138" s="34"/>
      <c r="AA138" s="34"/>
      <c r="AB138" s="34"/>
      <c r="AC138" s="34"/>
      <c r="AD138" s="34"/>
      <c r="AE138" s="34"/>
      <c r="AR138" s="201" t="s">
        <v>388</v>
      </c>
      <c r="AT138" s="201" t="s">
        <v>163</v>
      </c>
      <c r="AU138" s="201" t="s">
        <v>84</v>
      </c>
      <c r="AY138" s="17" t="s">
        <v>160</v>
      </c>
      <c r="BE138" s="202">
        <f>IF(O138="základní",K138,0)</f>
        <v>0</v>
      </c>
      <c r="BF138" s="202">
        <f>IF(O138="snížená",K138,0)</f>
        <v>0</v>
      </c>
      <c r="BG138" s="202">
        <f>IF(O138="zákl. přenesená",K138,0)</f>
        <v>0</v>
      </c>
      <c r="BH138" s="202">
        <f>IF(O138="sníž. přenesená",K138,0)</f>
        <v>0</v>
      </c>
      <c r="BI138" s="202">
        <f>IF(O138="nulová",K138,0)</f>
        <v>0</v>
      </c>
      <c r="BJ138" s="17" t="s">
        <v>82</v>
      </c>
      <c r="BK138" s="202">
        <f>ROUND(P138*H138,2)</f>
        <v>0</v>
      </c>
      <c r="BL138" s="17" t="s">
        <v>388</v>
      </c>
      <c r="BM138" s="201" t="s">
        <v>691</v>
      </c>
    </row>
    <row r="139" spans="1:65" s="2" customFormat="1" ht="19.5">
      <c r="A139" s="34"/>
      <c r="B139" s="35"/>
      <c r="C139" s="36"/>
      <c r="D139" s="203" t="s">
        <v>170</v>
      </c>
      <c r="E139" s="36"/>
      <c r="F139" s="204" t="s">
        <v>690</v>
      </c>
      <c r="G139" s="36"/>
      <c r="H139" s="36"/>
      <c r="I139" s="205"/>
      <c r="J139" s="205"/>
      <c r="K139" s="36"/>
      <c r="L139" s="36"/>
      <c r="M139" s="39"/>
      <c r="N139" s="206"/>
      <c r="O139" s="207"/>
      <c r="P139" s="71"/>
      <c r="Q139" s="71"/>
      <c r="R139" s="71"/>
      <c r="S139" s="71"/>
      <c r="T139" s="71"/>
      <c r="U139" s="71"/>
      <c r="V139" s="71"/>
      <c r="W139" s="71"/>
      <c r="X139" s="72"/>
      <c r="Y139" s="34"/>
      <c r="Z139" s="34"/>
      <c r="AA139" s="34"/>
      <c r="AB139" s="34"/>
      <c r="AC139" s="34"/>
      <c r="AD139" s="34"/>
      <c r="AE139" s="34"/>
      <c r="AT139" s="17" t="s">
        <v>170</v>
      </c>
      <c r="AU139" s="17" t="s">
        <v>84</v>
      </c>
    </row>
    <row r="140" spans="1:65" s="2" customFormat="1" ht="24.2" customHeight="1">
      <c r="A140" s="34"/>
      <c r="B140" s="35"/>
      <c r="C140" s="189" t="s">
        <v>236</v>
      </c>
      <c r="D140" s="189" t="s">
        <v>163</v>
      </c>
      <c r="E140" s="190" t="s">
        <v>692</v>
      </c>
      <c r="F140" s="191" t="s">
        <v>693</v>
      </c>
      <c r="G140" s="192" t="s">
        <v>263</v>
      </c>
      <c r="H140" s="193">
        <v>10</v>
      </c>
      <c r="I140" s="194"/>
      <c r="J140" s="194"/>
      <c r="K140" s="195">
        <f>ROUND(P140*H140,2)</f>
        <v>0</v>
      </c>
      <c r="L140" s="191" t="s">
        <v>167</v>
      </c>
      <c r="M140" s="39"/>
      <c r="N140" s="196" t="s">
        <v>1</v>
      </c>
      <c r="O140" s="197" t="s">
        <v>37</v>
      </c>
      <c r="P140" s="198">
        <f>I140+J140</f>
        <v>0</v>
      </c>
      <c r="Q140" s="198">
        <f>ROUND(I140*H140,2)</f>
        <v>0</v>
      </c>
      <c r="R140" s="198">
        <f>ROUND(J140*H140,2)</f>
        <v>0</v>
      </c>
      <c r="S140" s="71"/>
      <c r="T140" s="199">
        <f>S140*H140</f>
        <v>0</v>
      </c>
      <c r="U140" s="199">
        <v>0</v>
      </c>
      <c r="V140" s="199">
        <f>U140*H140</f>
        <v>0</v>
      </c>
      <c r="W140" s="199">
        <v>0</v>
      </c>
      <c r="X140" s="200">
        <f>W140*H140</f>
        <v>0</v>
      </c>
      <c r="Y140" s="34"/>
      <c r="Z140" s="34"/>
      <c r="AA140" s="34"/>
      <c r="AB140" s="34"/>
      <c r="AC140" s="34"/>
      <c r="AD140" s="34"/>
      <c r="AE140" s="34"/>
      <c r="AR140" s="201" t="s">
        <v>388</v>
      </c>
      <c r="AT140" s="201" t="s">
        <v>163</v>
      </c>
      <c r="AU140" s="201" t="s">
        <v>84</v>
      </c>
      <c r="AY140" s="17" t="s">
        <v>160</v>
      </c>
      <c r="BE140" s="202">
        <f>IF(O140="základní",K140,0)</f>
        <v>0</v>
      </c>
      <c r="BF140" s="202">
        <f>IF(O140="snížená",K140,0)</f>
        <v>0</v>
      </c>
      <c r="BG140" s="202">
        <f>IF(O140="zákl. přenesená",K140,0)</f>
        <v>0</v>
      </c>
      <c r="BH140" s="202">
        <f>IF(O140="sníž. přenesená",K140,0)</f>
        <v>0</v>
      </c>
      <c r="BI140" s="202">
        <f>IF(O140="nulová",K140,0)</f>
        <v>0</v>
      </c>
      <c r="BJ140" s="17" t="s">
        <v>82</v>
      </c>
      <c r="BK140" s="202">
        <f>ROUND(P140*H140,2)</f>
        <v>0</v>
      </c>
      <c r="BL140" s="17" t="s">
        <v>388</v>
      </c>
      <c r="BM140" s="201" t="s">
        <v>694</v>
      </c>
    </row>
    <row r="141" spans="1:65" s="2" customFormat="1" ht="19.5">
      <c r="A141" s="34"/>
      <c r="B141" s="35"/>
      <c r="C141" s="36"/>
      <c r="D141" s="203" t="s">
        <v>170</v>
      </c>
      <c r="E141" s="36"/>
      <c r="F141" s="204" t="s">
        <v>695</v>
      </c>
      <c r="G141" s="36"/>
      <c r="H141" s="36"/>
      <c r="I141" s="205"/>
      <c r="J141" s="205"/>
      <c r="K141" s="36"/>
      <c r="L141" s="36"/>
      <c r="M141" s="39"/>
      <c r="N141" s="206"/>
      <c r="O141" s="207"/>
      <c r="P141" s="71"/>
      <c r="Q141" s="71"/>
      <c r="R141" s="71"/>
      <c r="S141" s="71"/>
      <c r="T141" s="71"/>
      <c r="U141" s="71"/>
      <c r="V141" s="71"/>
      <c r="W141" s="71"/>
      <c r="X141" s="72"/>
      <c r="Y141" s="34"/>
      <c r="Z141" s="34"/>
      <c r="AA141" s="34"/>
      <c r="AB141" s="34"/>
      <c r="AC141" s="34"/>
      <c r="AD141" s="34"/>
      <c r="AE141" s="34"/>
      <c r="AT141" s="17" t="s">
        <v>170</v>
      </c>
      <c r="AU141" s="17" t="s">
        <v>84</v>
      </c>
    </row>
    <row r="142" spans="1:65" s="2" customFormat="1" ht="36">
      <c r="A142" s="34"/>
      <c r="B142" s="35"/>
      <c r="C142" s="189" t="s">
        <v>243</v>
      </c>
      <c r="D142" s="189" t="s">
        <v>163</v>
      </c>
      <c r="E142" s="190" t="s">
        <v>696</v>
      </c>
      <c r="F142" s="191" t="s">
        <v>697</v>
      </c>
      <c r="G142" s="192" t="s">
        <v>176</v>
      </c>
      <c r="H142" s="193">
        <v>2</v>
      </c>
      <c r="I142" s="194"/>
      <c r="J142" s="194"/>
      <c r="K142" s="195">
        <f>ROUND(P142*H142,2)</f>
        <v>0</v>
      </c>
      <c r="L142" s="191" t="s">
        <v>167</v>
      </c>
      <c r="M142" s="39"/>
      <c r="N142" s="196" t="s">
        <v>1</v>
      </c>
      <c r="O142" s="197" t="s">
        <v>37</v>
      </c>
      <c r="P142" s="198">
        <f>I142+J142</f>
        <v>0</v>
      </c>
      <c r="Q142" s="198">
        <f>ROUND(I142*H142,2)</f>
        <v>0</v>
      </c>
      <c r="R142" s="198">
        <f>ROUND(J142*H142,2)</f>
        <v>0</v>
      </c>
      <c r="S142" s="71"/>
      <c r="T142" s="199">
        <f>S142*H142</f>
        <v>0</v>
      </c>
      <c r="U142" s="199">
        <v>0</v>
      </c>
      <c r="V142" s="199">
        <f>U142*H142</f>
        <v>0</v>
      </c>
      <c r="W142" s="199">
        <v>0</v>
      </c>
      <c r="X142" s="200">
        <f>W142*H142</f>
        <v>0</v>
      </c>
      <c r="Y142" s="34"/>
      <c r="Z142" s="34"/>
      <c r="AA142" s="34"/>
      <c r="AB142" s="34"/>
      <c r="AC142" s="34"/>
      <c r="AD142" s="34"/>
      <c r="AE142" s="34"/>
      <c r="AR142" s="201" t="s">
        <v>388</v>
      </c>
      <c r="AT142" s="201" t="s">
        <v>163</v>
      </c>
      <c r="AU142" s="201" t="s">
        <v>84</v>
      </c>
      <c r="AY142" s="17" t="s">
        <v>160</v>
      </c>
      <c r="BE142" s="202">
        <f>IF(O142="základní",K142,0)</f>
        <v>0</v>
      </c>
      <c r="BF142" s="202">
        <f>IF(O142="snížená",K142,0)</f>
        <v>0</v>
      </c>
      <c r="BG142" s="202">
        <f>IF(O142="zákl. přenesená",K142,0)</f>
        <v>0</v>
      </c>
      <c r="BH142" s="202">
        <f>IF(O142="sníž. přenesená",K142,0)</f>
        <v>0</v>
      </c>
      <c r="BI142" s="202">
        <f>IF(O142="nulová",K142,0)</f>
        <v>0</v>
      </c>
      <c r="BJ142" s="17" t="s">
        <v>82</v>
      </c>
      <c r="BK142" s="202">
        <f>ROUND(P142*H142,2)</f>
        <v>0</v>
      </c>
      <c r="BL142" s="17" t="s">
        <v>388</v>
      </c>
      <c r="BM142" s="201" t="s">
        <v>698</v>
      </c>
    </row>
    <row r="143" spans="1:65" s="2" customFormat="1" ht="48.75">
      <c r="A143" s="34"/>
      <c r="B143" s="35"/>
      <c r="C143" s="36"/>
      <c r="D143" s="203" t="s">
        <v>170</v>
      </c>
      <c r="E143" s="36"/>
      <c r="F143" s="204" t="s">
        <v>699</v>
      </c>
      <c r="G143" s="36"/>
      <c r="H143" s="36"/>
      <c r="I143" s="205"/>
      <c r="J143" s="205"/>
      <c r="K143" s="36"/>
      <c r="L143" s="36"/>
      <c r="M143" s="39"/>
      <c r="N143" s="206"/>
      <c r="O143" s="207"/>
      <c r="P143" s="71"/>
      <c r="Q143" s="71"/>
      <c r="R143" s="71"/>
      <c r="S143" s="71"/>
      <c r="T143" s="71"/>
      <c r="U143" s="71"/>
      <c r="V143" s="71"/>
      <c r="W143" s="71"/>
      <c r="X143" s="72"/>
      <c r="Y143" s="34"/>
      <c r="Z143" s="34"/>
      <c r="AA143" s="34"/>
      <c r="AB143" s="34"/>
      <c r="AC143" s="34"/>
      <c r="AD143" s="34"/>
      <c r="AE143" s="34"/>
      <c r="AT143" s="17" t="s">
        <v>170</v>
      </c>
      <c r="AU143" s="17" t="s">
        <v>84</v>
      </c>
    </row>
    <row r="144" spans="1:65" s="2" customFormat="1" ht="33" customHeight="1">
      <c r="A144" s="34"/>
      <c r="B144" s="35"/>
      <c r="C144" s="189" t="s">
        <v>249</v>
      </c>
      <c r="D144" s="189" t="s">
        <v>163</v>
      </c>
      <c r="E144" s="190" t="s">
        <v>700</v>
      </c>
      <c r="F144" s="191" t="s">
        <v>701</v>
      </c>
      <c r="G144" s="192" t="s">
        <v>176</v>
      </c>
      <c r="H144" s="193">
        <v>1</v>
      </c>
      <c r="I144" s="194"/>
      <c r="J144" s="194"/>
      <c r="K144" s="195">
        <f>ROUND(P144*H144,2)</f>
        <v>0</v>
      </c>
      <c r="L144" s="191" t="s">
        <v>167</v>
      </c>
      <c r="M144" s="39"/>
      <c r="N144" s="196" t="s">
        <v>1</v>
      </c>
      <c r="O144" s="197" t="s">
        <v>37</v>
      </c>
      <c r="P144" s="198">
        <f>I144+J144</f>
        <v>0</v>
      </c>
      <c r="Q144" s="198">
        <f>ROUND(I144*H144,2)</f>
        <v>0</v>
      </c>
      <c r="R144" s="198">
        <f>ROUND(J144*H144,2)</f>
        <v>0</v>
      </c>
      <c r="S144" s="71"/>
      <c r="T144" s="199">
        <f>S144*H144</f>
        <v>0</v>
      </c>
      <c r="U144" s="199">
        <v>0</v>
      </c>
      <c r="V144" s="199">
        <f>U144*H144</f>
        <v>0</v>
      </c>
      <c r="W144" s="199">
        <v>0</v>
      </c>
      <c r="X144" s="200">
        <f>W144*H144</f>
        <v>0</v>
      </c>
      <c r="Y144" s="34"/>
      <c r="Z144" s="34"/>
      <c r="AA144" s="34"/>
      <c r="AB144" s="34"/>
      <c r="AC144" s="34"/>
      <c r="AD144" s="34"/>
      <c r="AE144" s="34"/>
      <c r="AR144" s="201" t="s">
        <v>388</v>
      </c>
      <c r="AT144" s="201" t="s">
        <v>163</v>
      </c>
      <c r="AU144" s="201" t="s">
        <v>84</v>
      </c>
      <c r="AY144" s="17" t="s">
        <v>160</v>
      </c>
      <c r="BE144" s="202">
        <f>IF(O144="základní",K144,0)</f>
        <v>0</v>
      </c>
      <c r="BF144" s="202">
        <f>IF(O144="snížená",K144,0)</f>
        <v>0</v>
      </c>
      <c r="BG144" s="202">
        <f>IF(O144="zákl. přenesená",K144,0)</f>
        <v>0</v>
      </c>
      <c r="BH144" s="202">
        <f>IF(O144="sníž. přenesená",K144,0)</f>
        <v>0</v>
      </c>
      <c r="BI144" s="202">
        <f>IF(O144="nulová",K144,0)</f>
        <v>0</v>
      </c>
      <c r="BJ144" s="17" t="s">
        <v>82</v>
      </c>
      <c r="BK144" s="202">
        <f>ROUND(P144*H144,2)</f>
        <v>0</v>
      </c>
      <c r="BL144" s="17" t="s">
        <v>388</v>
      </c>
      <c r="BM144" s="201" t="s">
        <v>702</v>
      </c>
    </row>
    <row r="145" spans="1:65" s="2" customFormat="1" ht="29.25">
      <c r="A145" s="34"/>
      <c r="B145" s="35"/>
      <c r="C145" s="36"/>
      <c r="D145" s="203" t="s">
        <v>170</v>
      </c>
      <c r="E145" s="36"/>
      <c r="F145" s="204" t="s">
        <v>703</v>
      </c>
      <c r="G145" s="36"/>
      <c r="H145" s="36"/>
      <c r="I145" s="205"/>
      <c r="J145" s="205"/>
      <c r="K145" s="36"/>
      <c r="L145" s="36"/>
      <c r="M145" s="39"/>
      <c r="N145" s="206"/>
      <c r="O145" s="207"/>
      <c r="P145" s="71"/>
      <c r="Q145" s="71"/>
      <c r="R145" s="71"/>
      <c r="S145" s="71"/>
      <c r="T145" s="71"/>
      <c r="U145" s="71"/>
      <c r="V145" s="71"/>
      <c r="W145" s="71"/>
      <c r="X145" s="72"/>
      <c r="Y145" s="34"/>
      <c r="Z145" s="34"/>
      <c r="AA145" s="34"/>
      <c r="AB145" s="34"/>
      <c r="AC145" s="34"/>
      <c r="AD145" s="34"/>
      <c r="AE145" s="34"/>
      <c r="AT145" s="17" t="s">
        <v>170</v>
      </c>
      <c r="AU145" s="17" t="s">
        <v>84</v>
      </c>
    </row>
    <row r="146" spans="1:65" s="2" customFormat="1" ht="19.5">
      <c r="A146" s="34"/>
      <c r="B146" s="35"/>
      <c r="C146" s="36"/>
      <c r="D146" s="203" t="s">
        <v>180</v>
      </c>
      <c r="E146" s="36"/>
      <c r="F146" s="208" t="s">
        <v>704</v>
      </c>
      <c r="G146" s="36"/>
      <c r="H146" s="36"/>
      <c r="I146" s="205"/>
      <c r="J146" s="205"/>
      <c r="K146" s="36"/>
      <c r="L146" s="36"/>
      <c r="M146" s="39"/>
      <c r="N146" s="206"/>
      <c r="O146" s="207"/>
      <c r="P146" s="71"/>
      <c r="Q146" s="71"/>
      <c r="R146" s="71"/>
      <c r="S146" s="71"/>
      <c r="T146" s="71"/>
      <c r="U146" s="71"/>
      <c r="V146" s="71"/>
      <c r="W146" s="71"/>
      <c r="X146" s="72"/>
      <c r="Y146" s="34"/>
      <c r="Z146" s="34"/>
      <c r="AA146" s="34"/>
      <c r="AB146" s="34"/>
      <c r="AC146" s="34"/>
      <c r="AD146" s="34"/>
      <c r="AE146" s="34"/>
      <c r="AT146" s="17" t="s">
        <v>180</v>
      </c>
      <c r="AU146" s="17" t="s">
        <v>84</v>
      </c>
    </row>
    <row r="147" spans="1:65" s="2" customFormat="1" ht="24">
      <c r="A147" s="34"/>
      <c r="B147" s="35"/>
      <c r="C147" s="189" t="s">
        <v>254</v>
      </c>
      <c r="D147" s="189" t="s">
        <v>163</v>
      </c>
      <c r="E147" s="190" t="s">
        <v>705</v>
      </c>
      <c r="F147" s="191" t="s">
        <v>706</v>
      </c>
      <c r="G147" s="192" t="s">
        <v>176</v>
      </c>
      <c r="H147" s="193">
        <v>1</v>
      </c>
      <c r="I147" s="194"/>
      <c r="J147" s="194"/>
      <c r="K147" s="195">
        <f>ROUND(P147*H147,2)</f>
        <v>0</v>
      </c>
      <c r="L147" s="191" t="s">
        <v>167</v>
      </c>
      <c r="M147" s="39"/>
      <c r="N147" s="196" t="s">
        <v>1</v>
      </c>
      <c r="O147" s="197" t="s">
        <v>37</v>
      </c>
      <c r="P147" s="198">
        <f>I147+J147</f>
        <v>0</v>
      </c>
      <c r="Q147" s="198">
        <f>ROUND(I147*H147,2)</f>
        <v>0</v>
      </c>
      <c r="R147" s="198">
        <f>ROUND(J147*H147,2)</f>
        <v>0</v>
      </c>
      <c r="S147" s="71"/>
      <c r="T147" s="199">
        <f>S147*H147</f>
        <v>0</v>
      </c>
      <c r="U147" s="199">
        <v>0</v>
      </c>
      <c r="V147" s="199">
        <f>U147*H147</f>
        <v>0</v>
      </c>
      <c r="W147" s="199">
        <v>0</v>
      </c>
      <c r="X147" s="200">
        <f>W147*H147</f>
        <v>0</v>
      </c>
      <c r="Y147" s="34"/>
      <c r="Z147" s="34"/>
      <c r="AA147" s="34"/>
      <c r="AB147" s="34"/>
      <c r="AC147" s="34"/>
      <c r="AD147" s="34"/>
      <c r="AE147" s="34"/>
      <c r="AR147" s="201" t="s">
        <v>388</v>
      </c>
      <c r="AT147" s="201" t="s">
        <v>163</v>
      </c>
      <c r="AU147" s="201" t="s">
        <v>84</v>
      </c>
      <c r="AY147" s="17" t="s">
        <v>160</v>
      </c>
      <c r="BE147" s="202">
        <f>IF(O147="základní",K147,0)</f>
        <v>0</v>
      </c>
      <c r="BF147" s="202">
        <f>IF(O147="snížená",K147,0)</f>
        <v>0</v>
      </c>
      <c r="BG147" s="202">
        <f>IF(O147="zákl. přenesená",K147,0)</f>
        <v>0</v>
      </c>
      <c r="BH147" s="202">
        <f>IF(O147="sníž. přenesená",K147,0)</f>
        <v>0</v>
      </c>
      <c r="BI147" s="202">
        <f>IF(O147="nulová",K147,0)</f>
        <v>0</v>
      </c>
      <c r="BJ147" s="17" t="s">
        <v>82</v>
      </c>
      <c r="BK147" s="202">
        <f>ROUND(P147*H147,2)</f>
        <v>0</v>
      </c>
      <c r="BL147" s="17" t="s">
        <v>388</v>
      </c>
      <c r="BM147" s="201" t="s">
        <v>707</v>
      </c>
    </row>
    <row r="148" spans="1:65" s="2" customFormat="1" ht="39">
      <c r="A148" s="34"/>
      <c r="B148" s="35"/>
      <c r="C148" s="36"/>
      <c r="D148" s="203" t="s">
        <v>170</v>
      </c>
      <c r="E148" s="36"/>
      <c r="F148" s="204" t="s">
        <v>708</v>
      </c>
      <c r="G148" s="36"/>
      <c r="H148" s="36"/>
      <c r="I148" s="205"/>
      <c r="J148" s="205"/>
      <c r="K148" s="36"/>
      <c r="L148" s="36"/>
      <c r="M148" s="39"/>
      <c r="N148" s="206"/>
      <c r="O148" s="207"/>
      <c r="P148" s="71"/>
      <c r="Q148" s="71"/>
      <c r="R148" s="71"/>
      <c r="S148" s="71"/>
      <c r="T148" s="71"/>
      <c r="U148" s="71"/>
      <c r="V148" s="71"/>
      <c r="W148" s="71"/>
      <c r="X148" s="72"/>
      <c r="Y148" s="34"/>
      <c r="Z148" s="34"/>
      <c r="AA148" s="34"/>
      <c r="AB148" s="34"/>
      <c r="AC148" s="34"/>
      <c r="AD148" s="34"/>
      <c r="AE148" s="34"/>
      <c r="AT148" s="17" t="s">
        <v>170</v>
      </c>
      <c r="AU148" s="17" t="s">
        <v>84</v>
      </c>
    </row>
    <row r="149" spans="1:65" s="2" customFormat="1" ht="24.2" customHeight="1">
      <c r="A149" s="34"/>
      <c r="B149" s="35"/>
      <c r="C149" s="189" t="s">
        <v>260</v>
      </c>
      <c r="D149" s="189" t="s">
        <v>163</v>
      </c>
      <c r="E149" s="190" t="s">
        <v>709</v>
      </c>
      <c r="F149" s="191" t="s">
        <v>710</v>
      </c>
      <c r="G149" s="192" t="s">
        <v>176</v>
      </c>
      <c r="H149" s="193">
        <v>7</v>
      </c>
      <c r="I149" s="194"/>
      <c r="J149" s="194"/>
      <c r="K149" s="195">
        <f>ROUND(P149*H149,2)</f>
        <v>0</v>
      </c>
      <c r="L149" s="191" t="s">
        <v>167</v>
      </c>
      <c r="M149" s="39"/>
      <c r="N149" s="196" t="s">
        <v>1</v>
      </c>
      <c r="O149" s="197" t="s">
        <v>37</v>
      </c>
      <c r="P149" s="198">
        <f>I149+J149</f>
        <v>0</v>
      </c>
      <c r="Q149" s="198">
        <f>ROUND(I149*H149,2)</f>
        <v>0</v>
      </c>
      <c r="R149" s="198">
        <f>ROUND(J149*H149,2)</f>
        <v>0</v>
      </c>
      <c r="S149" s="71"/>
      <c r="T149" s="199">
        <f>S149*H149</f>
        <v>0</v>
      </c>
      <c r="U149" s="199">
        <v>0</v>
      </c>
      <c r="V149" s="199">
        <f>U149*H149</f>
        <v>0</v>
      </c>
      <c r="W149" s="199">
        <v>0</v>
      </c>
      <c r="X149" s="200">
        <f>W149*H149</f>
        <v>0</v>
      </c>
      <c r="Y149" s="34"/>
      <c r="Z149" s="34"/>
      <c r="AA149" s="34"/>
      <c r="AB149" s="34"/>
      <c r="AC149" s="34"/>
      <c r="AD149" s="34"/>
      <c r="AE149" s="34"/>
      <c r="AR149" s="201" t="s">
        <v>388</v>
      </c>
      <c r="AT149" s="201" t="s">
        <v>163</v>
      </c>
      <c r="AU149" s="201" t="s">
        <v>84</v>
      </c>
      <c r="AY149" s="17" t="s">
        <v>160</v>
      </c>
      <c r="BE149" s="202">
        <f>IF(O149="základní",K149,0)</f>
        <v>0</v>
      </c>
      <c r="BF149" s="202">
        <f>IF(O149="snížená",K149,0)</f>
        <v>0</v>
      </c>
      <c r="BG149" s="202">
        <f>IF(O149="zákl. přenesená",K149,0)</f>
        <v>0</v>
      </c>
      <c r="BH149" s="202">
        <f>IF(O149="sníž. přenesená",K149,0)</f>
        <v>0</v>
      </c>
      <c r="BI149" s="202">
        <f>IF(O149="nulová",K149,0)</f>
        <v>0</v>
      </c>
      <c r="BJ149" s="17" t="s">
        <v>82</v>
      </c>
      <c r="BK149" s="202">
        <f>ROUND(P149*H149,2)</f>
        <v>0</v>
      </c>
      <c r="BL149" s="17" t="s">
        <v>388</v>
      </c>
      <c r="BM149" s="201" t="s">
        <v>711</v>
      </c>
    </row>
    <row r="150" spans="1:65" s="2" customFormat="1" ht="29.25">
      <c r="A150" s="34"/>
      <c r="B150" s="35"/>
      <c r="C150" s="36"/>
      <c r="D150" s="203" t="s">
        <v>170</v>
      </c>
      <c r="E150" s="36"/>
      <c r="F150" s="204" t="s">
        <v>712</v>
      </c>
      <c r="G150" s="36"/>
      <c r="H150" s="36"/>
      <c r="I150" s="205"/>
      <c r="J150" s="205"/>
      <c r="K150" s="36"/>
      <c r="L150" s="36"/>
      <c r="M150" s="39"/>
      <c r="N150" s="206"/>
      <c r="O150" s="207"/>
      <c r="P150" s="71"/>
      <c r="Q150" s="71"/>
      <c r="R150" s="71"/>
      <c r="S150" s="71"/>
      <c r="T150" s="71"/>
      <c r="U150" s="71"/>
      <c r="V150" s="71"/>
      <c r="W150" s="71"/>
      <c r="X150" s="72"/>
      <c r="Y150" s="34"/>
      <c r="Z150" s="34"/>
      <c r="AA150" s="34"/>
      <c r="AB150" s="34"/>
      <c r="AC150" s="34"/>
      <c r="AD150" s="34"/>
      <c r="AE150" s="34"/>
      <c r="AT150" s="17" t="s">
        <v>170</v>
      </c>
      <c r="AU150" s="17" t="s">
        <v>84</v>
      </c>
    </row>
    <row r="151" spans="1:65" s="2" customFormat="1" ht="24.2" customHeight="1">
      <c r="A151" s="34"/>
      <c r="B151" s="35"/>
      <c r="C151" s="189" t="s">
        <v>268</v>
      </c>
      <c r="D151" s="189" t="s">
        <v>163</v>
      </c>
      <c r="E151" s="190" t="s">
        <v>713</v>
      </c>
      <c r="F151" s="191" t="s">
        <v>714</v>
      </c>
      <c r="G151" s="192" t="s">
        <v>176</v>
      </c>
      <c r="H151" s="193">
        <v>1</v>
      </c>
      <c r="I151" s="194"/>
      <c r="J151" s="194"/>
      <c r="K151" s="195">
        <f>ROUND(P151*H151,2)</f>
        <v>0</v>
      </c>
      <c r="L151" s="191" t="s">
        <v>167</v>
      </c>
      <c r="M151" s="39"/>
      <c r="N151" s="196" t="s">
        <v>1</v>
      </c>
      <c r="O151" s="197" t="s">
        <v>37</v>
      </c>
      <c r="P151" s="198">
        <f>I151+J151</f>
        <v>0</v>
      </c>
      <c r="Q151" s="198">
        <f>ROUND(I151*H151,2)</f>
        <v>0</v>
      </c>
      <c r="R151" s="198">
        <f>ROUND(J151*H151,2)</f>
        <v>0</v>
      </c>
      <c r="S151" s="71"/>
      <c r="T151" s="199">
        <f>S151*H151</f>
        <v>0</v>
      </c>
      <c r="U151" s="199">
        <v>0</v>
      </c>
      <c r="V151" s="199">
        <f>U151*H151</f>
        <v>0</v>
      </c>
      <c r="W151" s="199">
        <v>0</v>
      </c>
      <c r="X151" s="200">
        <f>W151*H151</f>
        <v>0</v>
      </c>
      <c r="Y151" s="34"/>
      <c r="Z151" s="34"/>
      <c r="AA151" s="34"/>
      <c r="AB151" s="34"/>
      <c r="AC151" s="34"/>
      <c r="AD151" s="34"/>
      <c r="AE151" s="34"/>
      <c r="AR151" s="201" t="s">
        <v>388</v>
      </c>
      <c r="AT151" s="201" t="s">
        <v>163</v>
      </c>
      <c r="AU151" s="201" t="s">
        <v>84</v>
      </c>
      <c r="AY151" s="17" t="s">
        <v>160</v>
      </c>
      <c r="BE151" s="202">
        <f>IF(O151="základní",K151,0)</f>
        <v>0</v>
      </c>
      <c r="BF151" s="202">
        <f>IF(O151="snížená",K151,0)</f>
        <v>0</v>
      </c>
      <c r="BG151" s="202">
        <f>IF(O151="zákl. přenesená",K151,0)</f>
        <v>0</v>
      </c>
      <c r="BH151" s="202">
        <f>IF(O151="sníž. přenesená",K151,0)</f>
        <v>0</v>
      </c>
      <c r="BI151" s="202">
        <f>IF(O151="nulová",K151,0)</f>
        <v>0</v>
      </c>
      <c r="BJ151" s="17" t="s">
        <v>82</v>
      </c>
      <c r="BK151" s="202">
        <f>ROUND(P151*H151,2)</f>
        <v>0</v>
      </c>
      <c r="BL151" s="17" t="s">
        <v>388</v>
      </c>
      <c r="BM151" s="201" t="s">
        <v>715</v>
      </c>
    </row>
    <row r="152" spans="1:65" s="2" customFormat="1" ht="19.5">
      <c r="A152" s="34"/>
      <c r="B152" s="35"/>
      <c r="C152" s="36"/>
      <c r="D152" s="203" t="s">
        <v>170</v>
      </c>
      <c r="E152" s="36"/>
      <c r="F152" s="204" t="s">
        <v>716</v>
      </c>
      <c r="G152" s="36"/>
      <c r="H152" s="36"/>
      <c r="I152" s="205"/>
      <c r="J152" s="205"/>
      <c r="K152" s="36"/>
      <c r="L152" s="36"/>
      <c r="M152" s="39"/>
      <c r="N152" s="206"/>
      <c r="O152" s="207"/>
      <c r="P152" s="71"/>
      <c r="Q152" s="71"/>
      <c r="R152" s="71"/>
      <c r="S152" s="71"/>
      <c r="T152" s="71"/>
      <c r="U152" s="71"/>
      <c r="V152" s="71"/>
      <c r="W152" s="71"/>
      <c r="X152" s="72"/>
      <c r="Y152" s="34"/>
      <c r="Z152" s="34"/>
      <c r="AA152" s="34"/>
      <c r="AB152" s="34"/>
      <c r="AC152" s="34"/>
      <c r="AD152" s="34"/>
      <c r="AE152" s="34"/>
      <c r="AT152" s="17" t="s">
        <v>170</v>
      </c>
      <c r="AU152" s="17" t="s">
        <v>84</v>
      </c>
    </row>
    <row r="153" spans="1:65" s="2" customFormat="1" ht="24">
      <c r="A153" s="34"/>
      <c r="B153" s="35"/>
      <c r="C153" s="189" t="s">
        <v>9</v>
      </c>
      <c r="D153" s="189" t="s">
        <v>163</v>
      </c>
      <c r="E153" s="190" t="s">
        <v>717</v>
      </c>
      <c r="F153" s="191" t="s">
        <v>718</v>
      </c>
      <c r="G153" s="192" t="s">
        <v>176</v>
      </c>
      <c r="H153" s="193">
        <v>7</v>
      </c>
      <c r="I153" s="194"/>
      <c r="J153" s="194"/>
      <c r="K153" s="195">
        <f>ROUND(P153*H153,2)</f>
        <v>0</v>
      </c>
      <c r="L153" s="191" t="s">
        <v>167</v>
      </c>
      <c r="M153" s="39"/>
      <c r="N153" s="196" t="s">
        <v>1</v>
      </c>
      <c r="O153" s="197" t="s">
        <v>37</v>
      </c>
      <c r="P153" s="198">
        <f>I153+J153</f>
        <v>0</v>
      </c>
      <c r="Q153" s="198">
        <f>ROUND(I153*H153,2)</f>
        <v>0</v>
      </c>
      <c r="R153" s="198">
        <f>ROUND(J153*H153,2)</f>
        <v>0</v>
      </c>
      <c r="S153" s="71"/>
      <c r="T153" s="199">
        <f>S153*H153</f>
        <v>0</v>
      </c>
      <c r="U153" s="199">
        <v>0</v>
      </c>
      <c r="V153" s="199">
        <f>U153*H153</f>
        <v>0</v>
      </c>
      <c r="W153" s="199">
        <v>0</v>
      </c>
      <c r="X153" s="200">
        <f>W153*H153</f>
        <v>0</v>
      </c>
      <c r="Y153" s="34"/>
      <c r="Z153" s="34"/>
      <c r="AA153" s="34"/>
      <c r="AB153" s="34"/>
      <c r="AC153" s="34"/>
      <c r="AD153" s="34"/>
      <c r="AE153" s="34"/>
      <c r="AR153" s="201" t="s">
        <v>388</v>
      </c>
      <c r="AT153" s="201" t="s">
        <v>163</v>
      </c>
      <c r="AU153" s="201" t="s">
        <v>84</v>
      </c>
      <c r="AY153" s="17" t="s">
        <v>160</v>
      </c>
      <c r="BE153" s="202">
        <f>IF(O153="základní",K153,0)</f>
        <v>0</v>
      </c>
      <c r="BF153" s="202">
        <f>IF(O153="snížená",K153,0)</f>
        <v>0</v>
      </c>
      <c r="BG153" s="202">
        <f>IF(O153="zákl. přenesená",K153,0)</f>
        <v>0</v>
      </c>
      <c r="BH153" s="202">
        <f>IF(O153="sníž. přenesená",K153,0)</f>
        <v>0</v>
      </c>
      <c r="BI153" s="202">
        <f>IF(O153="nulová",K153,0)</f>
        <v>0</v>
      </c>
      <c r="BJ153" s="17" t="s">
        <v>82</v>
      </c>
      <c r="BK153" s="202">
        <f>ROUND(P153*H153,2)</f>
        <v>0</v>
      </c>
      <c r="BL153" s="17" t="s">
        <v>388</v>
      </c>
      <c r="BM153" s="201" t="s">
        <v>719</v>
      </c>
    </row>
    <row r="154" spans="1:65" s="2" customFormat="1" ht="19.5">
      <c r="A154" s="34"/>
      <c r="B154" s="35"/>
      <c r="C154" s="36"/>
      <c r="D154" s="203" t="s">
        <v>170</v>
      </c>
      <c r="E154" s="36"/>
      <c r="F154" s="204" t="s">
        <v>718</v>
      </c>
      <c r="G154" s="36"/>
      <c r="H154" s="36"/>
      <c r="I154" s="205"/>
      <c r="J154" s="205"/>
      <c r="K154" s="36"/>
      <c r="L154" s="36"/>
      <c r="M154" s="39"/>
      <c r="N154" s="206"/>
      <c r="O154" s="207"/>
      <c r="P154" s="71"/>
      <c r="Q154" s="71"/>
      <c r="R154" s="71"/>
      <c r="S154" s="71"/>
      <c r="T154" s="71"/>
      <c r="U154" s="71"/>
      <c r="V154" s="71"/>
      <c r="W154" s="71"/>
      <c r="X154" s="72"/>
      <c r="Y154" s="34"/>
      <c r="Z154" s="34"/>
      <c r="AA154" s="34"/>
      <c r="AB154" s="34"/>
      <c r="AC154" s="34"/>
      <c r="AD154" s="34"/>
      <c r="AE154" s="34"/>
      <c r="AT154" s="17" t="s">
        <v>170</v>
      </c>
      <c r="AU154" s="17" t="s">
        <v>84</v>
      </c>
    </row>
    <row r="155" spans="1:65" s="2" customFormat="1" ht="24.2" customHeight="1">
      <c r="A155" s="34"/>
      <c r="B155" s="35"/>
      <c r="C155" s="189" t="s">
        <v>282</v>
      </c>
      <c r="D155" s="189" t="s">
        <v>163</v>
      </c>
      <c r="E155" s="190" t="s">
        <v>720</v>
      </c>
      <c r="F155" s="191" t="s">
        <v>721</v>
      </c>
      <c r="G155" s="192" t="s">
        <v>263</v>
      </c>
      <c r="H155" s="193">
        <v>5</v>
      </c>
      <c r="I155" s="194"/>
      <c r="J155" s="194"/>
      <c r="K155" s="195">
        <f>ROUND(P155*H155,2)</f>
        <v>0</v>
      </c>
      <c r="L155" s="191" t="s">
        <v>167</v>
      </c>
      <c r="M155" s="39"/>
      <c r="N155" s="196" t="s">
        <v>1</v>
      </c>
      <c r="O155" s="197" t="s">
        <v>37</v>
      </c>
      <c r="P155" s="198">
        <f>I155+J155</f>
        <v>0</v>
      </c>
      <c r="Q155" s="198">
        <f>ROUND(I155*H155,2)</f>
        <v>0</v>
      </c>
      <c r="R155" s="198">
        <f>ROUND(J155*H155,2)</f>
        <v>0</v>
      </c>
      <c r="S155" s="71"/>
      <c r="T155" s="199">
        <f>S155*H155</f>
        <v>0</v>
      </c>
      <c r="U155" s="199">
        <v>0</v>
      </c>
      <c r="V155" s="199">
        <f>U155*H155</f>
        <v>0</v>
      </c>
      <c r="W155" s="199">
        <v>0</v>
      </c>
      <c r="X155" s="200">
        <f>W155*H155</f>
        <v>0</v>
      </c>
      <c r="Y155" s="34"/>
      <c r="Z155" s="34"/>
      <c r="AA155" s="34"/>
      <c r="AB155" s="34"/>
      <c r="AC155" s="34"/>
      <c r="AD155" s="34"/>
      <c r="AE155" s="34"/>
      <c r="AR155" s="201" t="s">
        <v>388</v>
      </c>
      <c r="AT155" s="201" t="s">
        <v>163</v>
      </c>
      <c r="AU155" s="201" t="s">
        <v>84</v>
      </c>
      <c r="AY155" s="17" t="s">
        <v>160</v>
      </c>
      <c r="BE155" s="202">
        <f>IF(O155="základní",K155,0)</f>
        <v>0</v>
      </c>
      <c r="BF155" s="202">
        <f>IF(O155="snížená",K155,0)</f>
        <v>0</v>
      </c>
      <c r="BG155" s="202">
        <f>IF(O155="zákl. přenesená",K155,0)</f>
        <v>0</v>
      </c>
      <c r="BH155" s="202">
        <f>IF(O155="sníž. přenesená",K155,0)</f>
        <v>0</v>
      </c>
      <c r="BI155" s="202">
        <f>IF(O155="nulová",K155,0)</f>
        <v>0</v>
      </c>
      <c r="BJ155" s="17" t="s">
        <v>82</v>
      </c>
      <c r="BK155" s="202">
        <f>ROUND(P155*H155,2)</f>
        <v>0</v>
      </c>
      <c r="BL155" s="17" t="s">
        <v>388</v>
      </c>
      <c r="BM155" s="201" t="s">
        <v>722</v>
      </c>
    </row>
    <row r="156" spans="1:65" s="2" customFormat="1">
      <c r="A156" s="34"/>
      <c r="B156" s="35"/>
      <c r="C156" s="36"/>
      <c r="D156" s="203" t="s">
        <v>170</v>
      </c>
      <c r="E156" s="36"/>
      <c r="F156" s="204" t="s">
        <v>721</v>
      </c>
      <c r="G156" s="36"/>
      <c r="H156" s="36"/>
      <c r="I156" s="205"/>
      <c r="J156" s="205"/>
      <c r="K156" s="36"/>
      <c r="L156" s="36"/>
      <c r="M156" s="39"/>
      <c r="N156" s="206"/>
      <c r="O156" s="207"/>
      <c r="P156" s="71"/>
      <c r="Q156" s="71"/>
      <c r="R156" s="71"/>
      <c r="S156" s="71"/>
      <c r="T156" s="71"/>
      <c r="U156" s="71"/>
      <c r="V156" s="71"/>
      <c r="W156" s="71"/>
      <c r="X156" s="72"/>
      <c r="Y156" s="34"/>
      <c r="Z156" s="34"/>
      <c r="AA156" s="34"/>
      <c r="AB156" s="34"/>
      <c r="AC156" s="34"/>
      <c r="AD156" s="34"/>
      <c r="AE156" s="34"/>
      <c r="AT156" s="17" t="s">
        <v>170</v>
      </c>
      <c r="AU156" s="17" t="s">
        <v>84</v>
      </c>
    </row>
    <row r="157" spans="1:65" s="2" customFormat="1" ht="24.2" customHeight="1">
      <c r="A157" s="34"/>
      <c r="B157" s="35"/>
      <c r="C157" s="241" t="s">
        <v>291</v>
      </c>
      <c r="D157" s="241" t="s">
        <v>317</v>
      </c>
      <c r="E157" s="242" t="s">
        <v>723</v>
      </c>
      <c r="F157" s="243" t="s">
        <v>724</v>
      </c>
      <c r="G157" s="244" t="s">
        <v>176</v>
      </c>
      <c r="H157" s="245">
        <v>2</v>
      </c>
      <c r="I157" s="246"/>
      <c r="J157" s="247"/>
      <c r="K157" s="248">
        <f>ROUND(P157*H157,2)</f>
        <v>0</v>
      </c>
      <c r="L157" s="243" t="s">
        <v>167</v>
      </c>
      <c r="M157" s="249"/>
      <c r="N157" s="250" t="s">
        <v>1</v>
      </c>
      <c r="O157" s="197" t="s">
        <v>37</v>
      </c>
      <c r="P157" s="198">
        <f>I157+J157</f>
        <v>0</v>
      </c>
      <c r="Q157" s="198">
        <f>ROUND(I157*H157,2)</f>
        <v>0</v>
      </c>
      <c r="R157" s="198">
        <f>ROUND(J157*H157,2)</f>
        <v>0</v>
      </c>
      <c r="S157" s="71"/>
      <c r="T157" s="199">
        <f>S157*H157</f>
        <v>0</v>
      </c>
      <c r="U157" s="199">
        <v>0</v>
      </c>
      <c r="V157" s="199">
        <f>U157*H157</f>
        <v>0</v>
      </c>
      <c r="W157" s="199">
        <v>0</v>
      </c>
      <c r="X157" s="200">
        <f>W157*H157</f>
        <v>0</v>
      </c>
      <c r="Y157" s="34"/>
      <c r="Z157" s="34"/>
      <c r="AA157" s="34"/>
      <c r="AB157" s="34"/>
      <c r="AC157" s="34"/>
      <c r="AD157" s="34"/>
      <c r="AE157" s="34"/>
      <c r="AR157" s="201" t="s">
        <v>375</v>
      </c>
      <c r="AT157" s="201" t="s">
        <v>317</v>
      </c>
      <c r="AU157" s="201" t="s">
        <v>84</v>
      </c>
      <c r="AY157" s="17" t="s">
        <v>160</v>
      </c>
      <c r="BE157" s="202">
        <f>IF(O157="základní",K157,0)</f>
        <v>0</v>
      </c>
      <c r="BF157" s="202">
        <f>IF(O157="snížená",K157,0)</f>
        <v>0</v>
      </c>
      <c r="BG157" s="202">
        <f>IF(O157="zákl. přenesená",K157,0)</f>
        <v>0</v>
      </c>
      <c r="BH157" s="202">
        <f>IF(O157="sníž. přenesená",K157,0)</f>
        <v>0</v>
      </c>
      <c r="BI157" s="202">
        <f>IF(O157="nulová",K157,0)</f>
        <v>0</v>
      </c>
      <c r="BJ157" s="17" t="s">
        <v>82</v>
      </c>
      <c r="BK157" s="202">
        <f>ROUND(P157*H157,2)</f>
        <v>0</v>
      </c>
      <c r="BL157" s="17" t="s">
        <v>282</v>
      </c>
      <c r="BM157" s="201" t="s">
        <v>725</v>
      </c>
    </row>
    <row r="158" spans="1:65" s="2" customFormat="1">
      <c r="A158" s="34"/>
      <c r="B158" s="35"/>
      <c r="C158" s="36"/>
      <c r="D158" s="203" t="s">
        <v>170</v>
      </c>
      <c r="E158" s="36"/>
      <c r="F158" s="204" t="s">
        <v>724</v>
      </c>
      <c r="G158" s="36"/>
      <c r="H158" s="36"/>
      <c r="I158" s="205"/>
      <c r="J158" s="205"/>
      <c r="K158" s="36"/>
      <c r="L158" s="36"/>
      <c r="M158" s="39"/>
      <c r="N158" s="206"/>
      <c r="O158" s="207"/>
      <c r="P158" s="71"/>
      <c r="Q158" s="71"/>
      <c r="R158" s="71"/>
      <c r="S158" s="71"/>
      <c r="T158" s="71"/>
      <c r="U158" s="71"/>
      <c r="V158" s="71"/>
      <c r="W158" s="71"/>
      <c r="X158" s="72"/>
      <c r="Y158" s="34"/>
      <c r="Z158" s="34"/>
      <c r="AA158" s="34"/>
      <c r="AB158" s="34"/>
      <c r="AC158" s="34"/>
      <c r="AD158" s="34"/>
      <c r="AE158" s="34"/>
      <c r="AT158" s="17" t="s">
        <v>170</v>
      </c>
      <c r="AU158" s="17" t="s">
        <v>84</v>
      </c>
    </row>
    <row r="159" spans="1:65" s="12" customFormat="1" ht="25.9" customHeight="1">
      <c r="B159" s="172"/>
      <c r="C159" s="173"/>
      <c r="D159" s="174" t="s">
        <v>73</v>
      </c>
      <c r="E159" s="175" t="s">
        <v>383</v>
      </c>
      <c r="F159" s="175" t="s">
        <v>384</v>
      </c>
      <c r="G159" s="173"/>
      <c r="H159" s="173"/>
      <c r="I159" s="176"/>
      <c r="J159" s="176"/>
      <c r="K159" s="177">
        <f>BK159</f>
        <v>0</v>
      </c>
      <c r="L159" s="173"/>
      <c r="M159" s="178"/>
      <c r="N159" s="179"/>
      <c r="O159" s="180"/>
      <c r="P159" s="180"/>
      <c r="Q159" s="181">
        <f>SUM(Q160:Q180)</f>
        <v>0</v>
      </c>
      <c r="R159" s="181">
        <f>SUM(R160:R180)</f>
        <v>0</v>
      </c>
      <c r="S159" s="180"/>
      <c r="T159" s="182">
        <f>SUM(T160:T180)</f>
        <v>0</v>
      </c>
      <c r="U159" s="180"/>
      <c r="V159" s="182">
        <f>SUM(V160:V180)</f>
        <v>0</v>
      </c>
      <c r="W159" s="180"/>
      <c r="X159" s="183">
        <f>SUM(X160:X180)</f>
        <v>0</v>
      </c>
      <c r="AR159" s="184" t="s">
        <v>168</v>
      </c>
      <c r="AT159" s="185" t="s">
        <v>73</v>
      </c>
      <c r="AU159" s="185" t="s">
        <v>74</v>
      </c>
      <c r="AY159" s="184" t="s">
        <v>160</v>
      </c>
      <c r="BK159" s="186">
        <f>SUM(BK160:BK180)</f>
        <v>0</v>
      </c>
    </row>
    <row r="160" spans="1:65" s="2" customFormat="1" ht="36">
      <c r="A160" s="34"/>
      <c r="B160" s="35"/>
      <c r="C160" s="189" t="s">
        <v>298</v>
      </c>
      <c r="D160" s="189" t="s">
        <v>163</v>
      </c>
      <c r="E160" s="190" t="s">
        <v>726</v>
      </c>
      <c r="F160" s="191" t="s">
        <v>727</v>
      </c>
      <c r="G160" s="192" t="s">
        <v>176</v>
      </c>
      <c r="H160" s="193">
        <v>1</v>
      </c>
      <c r="I160" s="194"/>
      <c r="J160" s="194"/>
      <c r="K160" s="195">
        <f>ROUND(P160*H160,2)</f>
        <v>0</v>
      </c>
      <c r="L160" s="191" t="s">
        <v>167</v>
      </c>
      <c r="M160" s="39"/>
      <c r="N160" s="196" t="s">
        <v>1</v>
      </c>
      <c r="O160" s="197" t="s">
        <v>37</v>
      </c>
      <c r="P160" s="198">
        <f>I160+J160</f>
        <v>0</v>
      </c>
      <c r="Q160" s="198">
        <f>ROUND(I160*H160,2)</f>
        <v>0</v>
      </c>
      <c r="R160" s="198">
        <f>ROUND(J160*H160,2)</f>
        <v>0</v>
      </c>
      <c r="S160" s="71"/>
      <c r="T160" s="199">
        <f>S160*H160</f>
        <v>0</v>
      </c>
      <c r="U160" s="199">
        <v>0</v>
      </c>
      <c r="V160" s="199">
        <f>U160*H160</f>
        <v>0</v>
      </c>
      <c r="W160" s="199">
        <v>0</v>
      </c>
      <c r="X160" s="200">
        <f>W160*H160</f>
        <v>0</v>
      </c>
      <c r="Y160" s="34"/>
      <c r="Z160" s="34"/>
      <c r="AA160" s="34"/>
      <c r="AB160" s="34"/>
      <c r="AC160" s="34"/>
      <c r="AD160" s="34"/>
      <c r="AE160" s="34"/>
      <c r="AR160" s="201" t="s">
        <v>388</v>
      </c>
      <c r="AT160" s="201" t="s">
        <v>163</v>
      </c>
      <c r="AU160" s="201" t="s">
        <v>82</v>
      </c>
      <c r="AY160" s="17" t="s">
        <v>160</v>
      </c>
      <c r="BE160" s="202">
        <f>IF(O160="základní",K160,0)</f>
        <v>0</v>
      </c>
      <c r="BF160" s="202">
        <f>IF(O160="snížená",K160,0)</f>
        <v>0</v>
      </c>
      <c r="BG160" s="202">
        <f>IF(O160="zákl. přenesená",K160,0)</f>
        <v>0</v>
      </c>
      <c r="BH160" s="202">
        <f>IF(O160="sníž. přenesená",K160,0)</f>
        <v>0</v>
      </c>
      <c r="BI160" s="202">
        <f>IF(O160="nulová",K160,0)</f>
        <v>0</v>
      </c>
      <c r="BJ160" s="17" t="s">
        <v>82</v>
      </c>
      <c r="BK160" s="202">
        <f>ROUND(P160*H160,2)</f>
        <v>0</v>
      </c>
      <c r="BL160" s="17" t="s">
        <v>388</v>
      </c>
      <c r="BM160" s="201" t="s">
        <v>728</v>
      </c>
    </row>
    <row r="161" spans="1:65" s="2" customFormat="1" ht="58.5">
      <c r="A161" s="34"/>
      <c r="B161" s="35"/>
      <c r="C161" s="36"/>
      <c r="D161" s="203" t="s">
        <v>170</v>
      </c>
      <c r="E161" s="36"/>
      <c r="F161" s="204" t="s">
        <v>729</v>
      </c>
      <c r="G161" s="36"/>
      <c r="H161" s="36"/>
      <c r="I161" s="205"/>
      <c r="J161" s="205"/>
      <c r="K161" s="36"/>
      <c r="L161" s="36"/>
      <c r="M161" s="39"/>
      <c r="N161" s="206"/>
      <c r="O161" s="207"/>
      <c r="P161" s="71"/>
      <c r="Q161" s="71"/>
      <c r="R161" s="71"/>
      <c r="S161" s="71"/>
      <c r="T161" s="71"/>
      <c r="U161" s="71"/>
      <c r="V161" s="71"/>
      <c r="W161" s="71"/>
      <c r="X161" s="72"/>
      <c r="Y161" s="34"/>
      <c r="Z161" s="34"/>
      <c r="AA161" s="34"/>
      <c r="AB161" s="34"/>
      <c r="AC161" s="34"/>
      <c r="AD161" s="34"/>
      <c r="AE161" s="34"/>
      <c r="AT161" s="17" t="s">
        <v>170</v>
      </c>
      <c r="AU161" s="17" t="s">
        <v>82</v>
      </c>
    </row>
    <row r="162" spans="1:65" s="2" customFormat="1" ht="55.5" customHeight="1">
      <c r="A162" s="34"/>
      <c r="B162" s="35"/>
      <c r="C162" s="189" t="s">
        <v>306</v>
      </c>
      <c r="D162" s="189" t="s">
        <v>163</v>
      </c>
      <c r="E162" s="190" t="s">
        <v>730</v>
      </c>
      <c r="F162" s="191" t="s">
        <v>731</v>
      </c>
      <c r="G162" s="192" t="s">
        <v>176</v>
      </c>
      <c r="H162" s="193">
        <v>1</v>
      </c>
      <c r="I162" s="194"/>
      <c r="J162" s="194"/>
      <c r="K162" s="195">
        <f>ROUND(P162*H162,2)</f>
        <v>0</v>
      </c>
      <c r="L162" s="191" t="s">
        <v>167</v>
      </c>
      <c r="M162" s="39"/>
      <c r="N162" s="196" t="s">
        <v>1</v>
      </c>
      <c r="O162" s="197" t="s">
        <v>37</v>
      </c>
      <c r="P162" s="198">
        <f>I162+J162</f>
        <v>0</v>
      </c>
      <c r="Q162" s="198">
        <f>ROUND(I162*H162,2)</f>
        <v>0</v>
      </c>
      <c r="R162" s="198">
        <f>ROUND(J162*H162,2)</f>
        <v>0</v>
      </c>
      <c r="S162" s="71"/>
      <c r="T162" s="199">
        <f>S162*H162</f>
        <v>0</v>
      </c>
      <c r="U162" s="199">
        <v>0</v>
      </c>
      <c r="V162" s="199">
        <f>U162*H162</f>
        <v>0</v>
      </c>
      <c r="W162" s="199">
        <v>0</v>
      </c>
      <c r="X162" s="200">
        <f>W162*H162</f>
        <v>0</v>
      </c>
      <c r="Y162" s="34"/>
      <c r="Z162" s="34"/>
      <c r="AA162" s="34"/>
      <c r="AB162" s="34"/>
      <c r="AC162" s="34"/>
      <c r="AD162" s="34"/>
      <c r="AE162" s="34"/>
      <c r="AR162" s="201" t="s">
        <v>388</v>
      </c>
      <c r="AT162" s="201" t="s">
        <v>163</v>
      </c>
      <c r="AU162" s="201" t="s">
        <v>82</v>
      </c>
      <c r="AY162" s="17" t="s">
        <v>160</v>
      </c>
      <c r="BE162" s="202">
        <f>IF(O162="základní",K162,0)</f>
        <v>0</v>
      </c>
      <c r="BF162" s="202">
        <f>IF(O162="snížená",K162,0)</f>
        <v>0</v>
      </c>
      <c r="BG162" s="202">
        <f>IF(O162="zákl. přenesená",K162,0)</f>
        <v>0</v>
      </c>
      <c r="BH162" s="202">
        <f>IF(O162="sníž. přenesená",K162,0)</f>
        <v>0</v>
      </c>
      <c r="BI162" s="202">
        <f>IF(O162="nulová",K162,0)</f>
        <v>0</v>
      </c>
      <c r="BJ162" s="17" t="s">
        <v>82</v>
      </c>
      <c r="BK162" s="202">
        <f>ROUND(P162*H162,2)</f>
        <v>0</v>
      </c>
      <c r="BL162" s="17" t="s">
        <v>388</v>
      </c>
      <c r="BM162" s="201" t="s">
        <v>732</v>
      </c>
    </row>
    <row r="163" spans="1:65" s="2" customFormat="1" ht="68.25">
      <c r="A163" s="34"/>
      <c r="B163" s="35"/>
      <c r="C163" s="36"/>
      <c r="D163" s="203" t="s">
        <v>170</v>
      </c>
      <c r="E163" s="36"/>
      <c r="F163" s="204" t="s">
        <v>733</v>
      </c>
      <c r="G163" s="36"/>
      <c r="H163" s="36"/>
      <c r="I163" s="205"/>
      <c r="J163" s="205"/>
      <c r="K163" s="36"/>
      <c r="L163" s="36"/>
      <c r="M163" s="39"/>
      <c r="N163" s="206"/>
      <c r="O163" s="207"/>
      <c r="P163" s="71"/>
      <c r="Q163" s="71"/>
      <c r="R163" s="71"/>
      <c r="S163" s="71"/>
      <c r="T163" s="71"/>
      <c r="U163" s="71"/>
      <c r="V163" s="71"/>
      <c r="W163" s="71"/>
      <c r="X163" s="72"/>
      <c r="Y163" s="34"/>
      <c r="Z163" s="34"/>
      <c r="AA163" s="34"/>
      <c r="AB163" s="34"/>
      <c r="AC163" s="34"/>
      <c r="AD163" s="34"/>
      <c r="AE163" s="34"/>
      <c r="AT163" s="17" t="s">
        <v>170</v>
      </c>
      <c r="AU163" s="17" t="s">
        <v>82</v>
      </c>
    </row>
    <row r="164" spans="1:65" s="2" customFormat="1" ht="24">
      <c r="A164" s="34"/>
      <c r="B164" s="35"/>
      <c r="C164" s="189" t="s">
        <v>312</v>
      </c>
      <c r="D164" s="189" t="s">
        <v>163</v>
      </c>
      <c r="E164" s="190" t="s">
        <v>734</v>
      </c>
      <c r="F164" s="191" t="s">
        <v>735</v>
      </c>
      <c r="G164" s="192" t="s">
        <v>176</v>
      </c>
      <c r="H164" s="193">
        <v>1</v>
      </c>
      <c r="I164" s="194"/>
      <c r="J164" s="194"/>
      <c r="K164" s="195">
        <f>ROUND(P164*H164,2)</f>
        <v>0</v>
      </c>
      <c r="L164" s="191" t="s">
        <v>167</v>
      </c>
      <c r="M164" s="39"/>
      <c r="N164" s="196" t="s">
        <v>1</v>
      </c>
      <c r="O164" s="197" t="s">
        <v>37</v>
      </c>
      <c r="P164" s="198">
        <f>I164+J164</f>
        <v>0</v>
      </c>
      <c r="Q164" s="198">
        <f>ROUND(I164*H164,2)</f>
        <v>0</v>
      </c>
      <c r="R164" s="198">
        <f>ROUND(J164*H164,2)</f>
        <v>0</v>
      </c>
      <c r="S164" s="71"/>
      <c r="T164" s="199">
        <f>S164*H164</f>
        <v>0</v>
      </c>
      <c r="U164" s="199">
        <v>0</v>
      </c>
      <c r="V164" s="199">
        <f>U164*H164</f>
        <v>0</v>
      </c>
      <c r="W164" s="199">
        <v>0</v>
      </c>
      <c r="X164" s="200">
        <f>W164*H164</f>
        <v>0</v>
      </c>
      <c r="Y164" s="34"/>
      <c r="Z164" s="34"/>
      <c r="AA164" s="34"/>
      <c r="AB164" s="34"/>
      <c r="AC164" s="34"/>
      <c r="AD164" s="34"/>
      <c r="AE164" s="34"/>
      <c r="AR164" s="201" t="s">
        <v>388</v>
      </c>
      <c r="AT164" s="201" t="s">
        <v>163</v>
      </c>
      <c r="AU164" s="201" t="s">
        <v>82</v>
      </c>
      <c r="AY164" s="17" t="s">
        <v>160</v>
      </c>
      <c r="BE164" s="202">
        <f>IF(O164="základní",K164,0)</f>
        <v>0</v>
      </c>
      <c r="BF164" s="202">
        <f>IF(O164="snížená",K164,0)</f>
        <v>0</v>
      </c>
      <c r="BG164" s="202">
        <f>IF(O164="zákl. přenesená",K164,0)</f>
        <v>0</v>
      </c>
      <c r="BH164" s="202">
        <f>IF(O164="sníž. přenesená",K164,0)</f>
        <v>0</v>
      </c>
      <c r="BI164" s="202">
        <f>IF(O164="nulová",K164,0)</f>
        <v>0</v>
      </c>
      <c r="BJ164" s="17" t="s">
        <v>82</v>
      </c>
      <c r="BK164" s="202">
        <f>ROUND(P164*H164,2)</f>
        <v>0</v>
      </c>
      <c r="BL164" s="17" t="s">
        <v>388</v>
      </c>
      <c r="BM164" s="201" t="s">
        <v>736</v>
      </c>
    </row>
    <row r="165" spans="1:65" s="2" customFormat="1" ht="19.5">
      <c r="A165" s="34"/>
      <c r="B165" s="35"/>
      <c r="C165" s="36"/>
      <c r="D165" s="203" t="s">
        <v>170</v>
      </c>
      <c r="E165" s="36"/>
      <c r="F165" s="204" t="s">
        <v>737</v>
      </c>
      <c r="G165" s="36"/>
      <c r="H165" s="36"/>
      <c r="I165" s="205"/>
      <c r="J165" s="205"/>
      <c r="K165" s="36"/>
      <c r="L165" s="36"/>
      <c r="M165" s="39"/>
      <c r="N165" s="206"/>
      <c r="O165" s="207"/>
      <c r="P165" s="71"/>
      <c r="Q165" s="71"/>
      <c r="R165" s="71"/>
      <c r="S165" s="71"/>
      <c r="T165" s="71"/>
      <c r="U165" s="71"/>
      <c r="V165" s="71"/>
      <c r="W165" s="71"/>
      <c r="X165" s="72"/>
      <c r="Y165" s="34"/>
      <c r="Z165" s="34"/>
      <c r="AA165" s="34"/>
      <c r="AB165" s="34"/>
      <c r="AC165" s="34"/>
      <c r="AD165" s="34"/>
      <c r="AE165" s="34"/>
      <c r="AT165" s="17" t="s">
        <v>170</v>
      </c>
      <c r="AU165" s="17" t="s">
        <v>82</v>
      </c>
    </row>
    <row r="166" spans="1:65" s="2" customFormat="1" ht="24">
      <c r="A166" s="34"/>
      <c r="B166" s="35"/>
      <c r="C166" s="189" t="s">
        <v>8</v>
      </c>
      <c r="D166" s="189" t="s">
        <v>163</v>
      </c>
      <c r="E166" s="190" t="s">
        <v>738</v>
      </c>
      <c r="F166" s="191" t="s">
        <v>739</v>
      </c>
      <c r="G166" s="192" t="s">
        <v>176</v>
      </c>
      <c r="H166" s="193">
        <v>1</v>
      </c>
      <c r="I166" s="194"/>
      <c r="J166" s="194"/>
      <c r="K166" s="195">
        <f>ROUND(P166*H166,2)</f>
        <v>0</v>
      </c>
      <c r="L166" s="191" t="s">
        <v>167</v>
      </c>
      <c r="M166" s="39"/>
      <c r="N166" s="196" t="s">
        <v>1</v>
      </c>
      <c r="O166" s="197" t="s">
        <v>37</v>
      </c>
      <c r="P166" s="198">
        <f>I166+J166</f>
        <v>0</v>
      </c>
      <c r="Q166" s="198">
        <f>ROUND(I166*H166,2)</f>
        <v>0</v>
      </c>
      <c r="R166" s="198">
        <f>ROUND(J166*H166,2)</f>
        <v>0</v>
      </c>
      <c r="S166" s="71"/>
      <c r="T166" s="199">
        <f>S166*H166</f>
        <v>0</v>
      </c>
      <c r="U166" s="199">
        <v>0</v>
      </c>
      <c r="V166" s="199">
        <f>U166*H166</f>
        <v>0</v>
      </c>
      <c r="W166" s="199">
        <v>0</v>
      </c>
      <c r="X166" s="200">
        <f>W166*H166</f>
        <v>0</v>
      </c>
      <c r="Y166" s="34"/>
      <c r="Z166" s="34"/>
      <c r="AA166" s="34"/>
      <c r="AB166" s="34"/>
      <c r="AC166" s="34"/>
      <c r="AD166" s="34"/>
      <c r="AE166" s="34"/>
      <c r="AR166" s="201" t="s">
        <v>388</v>
      </c>
      <c r="AT166" s="201" t="s">
        <v>163</v>
      </c>
      <c r="AU166" s="201" t="s">
        <v>82</v>
      </c>
      <c r="AY166" s="17" t="s">
        <v>160</v>
      </c>
      <c r="BE166" s="202">
        <f>IF(O166="základní",K166,0)</f>
        <v>0</v>
      </c>
      <c r="BF166" s="202">
        <f>IF(O166="snížená",K166,0)</f>
        <v>0</v>
      </c>
      <c r="BG166" s="202">
        <f>IF(O166="zákl. přenesená",K166,0)</f>
        <v>0</v>
      </c>
      <c r="BH166" s="202">
        <f>IF(O166="sníž. přenesená",K166,0)</f>
        <v>0</v>
      </c>
      <c r="BI166" s="202">
        <f>IF(O166="nulová",K166,0)</f>
        <v>0</v>
      </c>
      <c r="BJ166" s="17" t="s">
        <v>82</v>
      </c>
      <c r="BK166" s="202">
        <f>ROUND(P166*H166,2)</f>
        <v>0</v>
      </c>
      <c r="BL166" s="17" t="s">
        <v>388</v>
      </c>
      <c r="BM166" s="201" t="s">
        <v>740</v>
      </c>
    </row>
    <row r="167" spans="1:65" s="2" customFormat="1" ht="29.25">
      <c r="A167" s="34"/>
      <c r="B167" s="35"/>
      <c r="C167" s="36"/>
      <c r="D167" s="203" t="s">
        <v>170</v>
      </c>
      <c r="E167" s="36"/>
      <c r="F167" s="204" t="s">
        <v>741</v>
      </c>
      <c r="G167" s="36"/>
      <c r="H167" s="36"/>
      <c r="I167" s="205"/>
      <c r="J167" s="205"/>
      <c r="K167" s="36"/>
      <c r="L167" s="36"/>
      <c r="M167" s="39"/>
      <c r="N167" s="206"/>
      <c r="O167" s="207"/>
      <c r="P167" s="71"/>
      <c r="Q167" s="71"/>
      <c r="R167" s="71"/>
      <c r="S167" s="71"/>
      <c r="T167" s="71"/>
      <c r="U167" s="71"/>
      <c r="V167" s="71"/>
      <c r="W167" s="71"/>
      <c r="X167" s="72"/>
      <c r="Y167" s="34"/>
      <c r="Z167" s="34"/>
      <c r="AA167" s="34"/>
      <c r="AB167" s="34"/>
      <c r="AC167" s="34"/>
      <c r="AD167" s="34"/>
      <c r="AE167" s="34"/>
      <c r="AT167" s="17" t="s">
        <v>170</v>
      </c>
      <c r="AU167" s="17" t="s">
        <v>82</v>
      </c>
    </row>
    <row r="168" spans="1:65" s="2" customFormat="1" ht="24.2" customHeight="1">
      <c r="A168" s="34"/>
      <c r="B168" s="35"/>
      <c r="C168" s="189" t="s">
        <v>323</v>
      </c>
      <c r="D168" s="189" t="s">
        <v>163</v>
      </c>
      <c r="E168" s="190" t="s">
        <v>742</v>
      </c>
      <c r="F168" s="191" t="s">
        <v>743</v>
      </c>
      <c r="G168" s="192" t="s">
        <v>744</v>
      </c>
      <c r="H168" s="193">
        <v>10</v>
      </c>
      <c r="I168" s="194"/>
      <c r="J168" s="194"/>
      <c r="K168" s="195">
        <f>ROUND(P168*H168,2)</f>
        <v>0</v>
      </c>
      <c r="L168" s="191" t="s">
        <v>167</v>
      </c>
      <c r="M168" s="39"/>
      <c r="N168" s="196" t="s">
        <v>1</v>
      </c>
      <c r="O168" s="197" t="s">
        <v>37</v>
      </c>
      <c r="P168" s="198">
        <f>I168+J168</f>
        <v>0</v>
      </c>
      <c r="Q168" s="198">
        <f>ROUND(I168*H168,2)</f>
        <v>0</v>
      </c>
      <c r="R168" s="198">
        <f>ROUND(J168*H168,2)</f>
        <v>0</v>
      </c>
      <c r="S168" s="71"/>
      <c r="T168" s="199">
        <f>S168*H168</f>
        <v>0</v>
      </c>
      <c r="U168" s="199">
        <v>0</v>
      </c>
      <c r="V168" s="199">
        <f>U168*H168</f>
        <v>0</v>
      </c>
      <c r="W168" s="199">
        <v>0</v>
      </c>
      <c r="X168" s="200">
        <f>W168*H168</f>
        <v>0</v>
      </c>
      <c r="Y168" s="34"/>
      <c r="Z168" s="34"/>
      <c r="AA168" s="34"/>
      <c r="AB168" s="34"/>
      <c r="AC168" s="34"/>
      <c r="AD168" s="34"/>
      <c r="AE168" s="34"/>
      <c r="AR168" s="201" t="s">
        <v>388</v>
      </c>
      <c r="AT168" s="201" t="s">
        <v>163</v>
      </c>
      <c r="AU168" s="201" t="s">
        <v>82</v>
      </c>
      <c r="AY168" s="17" t="s">
        <v>160</v>
      </c>
      <c r="BE168" s="202">
        <f>IF(O168="základní",K168,0)</f>
        <v>0</v>
      </c>
      <c r="BF168" s="202">
        <f>IF(O168="snížená",K168,0)</f>
        <v>0</v>
      </c>
      <c r="BG168" s="202">
        <f>IF(O168="zákl. přenesená",K168,0)</f>
        <v>0</v>
      </c>
      <c r="BH168" s="202">
        <f>IF(O168="sníž. přenesená",K168,0)</f>
        <v>0</v>
      </c>
      <c r="BI168" s="202">
        <f>IF(O168="nulová",K168,0)</f>
        <v>0</v>
      </c>
      <c r="BJ168" s="17" t="s">
        <v>82</v>
      </c>
      <c r="BK168" s="202">
        <f>ROUND(P168*H168,2)</f>
        <v>0</v>
      </c>
      <c r="BL168" s="17" t="s">
        <v>388</v>
      </c>
      <c r="BM168" s="201" t="s">
        <v>745</v>
      </c>
    </row>
    <row r="169" spans="1:65" s="2" customFormat="1" ht="29.25">
      <c r="A169" s="34"/>
      <c r="B169" s="35"/>
      <c r="C169" s="36"/>
      <c r="D169" s="203" t="s">
        <v>170</v>
      </c>
      <c r="E169" s="36"/>
      <c r="F169" s="204" t="s">
        <v>746</v>
      </c>
      <c r="G169" s="36"/>
      <c r="H169" s="36"/>
      <c r="I169" s="205"/>
      <c r="J169" s="205"/>
      <c r="K169" s="36"/>
      <c r="L169" s="36"/>
      <c r="M169" s="39"/>
      <c r="N169" s="206"/>
      <c r="O169" s="207"/>
      <c r="P169" s="71"/>
      <c r="Q169" s="71"/>
      <c r="R169" s="71"/>
      <c r="S169" s="71"/>
      <c r="T169" s="71"/>
      <c r="U169" s="71"/>
      <c r="V169" s="71"/>
      <c r="W169" s="71"/>
      <c r="X169" s="72"/>
      <c r="Y169" s="34"/>
      <c r="Z169" s="34"/>
      <c r="AA169" s="34"/>
      <c r="AB169" s="34"/>
      <c r="AC169" s="34"/>
      <c r="AD169" s="34"/>
      <c r="AE169" s="34"/>
      <c r="AT169" s="17" t="s">
        <v>170</v>
      </c>
      <c r="AU169" s="17" t="s">
        <v>82</v>
      </c>
    </row>
    <row r="170" spans="1:65" s="2" customFormat="1" ht="24">
      <c r="A170" s="34"/>
      <c r="B170" s="35"/>
      <c r="C170" s="189" t="s">
        <v>327</v>
      </c>
      <c r="D170" s="189" t="s">
        <v>163</v>
      </c>
      <c r="E170" s="190" t="s">
        <v>747</v>
      </c>
      <c r="F170" s="191" t="s">
        <v>748</v>
      </c>
      <c r="G170" s="192" t="s">
        <v>744</v>
      </c>
      <c r="H170" s="193">
        <v>6</v>
      </c>
      <c r="I170" s="194"/>
      <c r="J170" s="194"/>
      <c r="K170" s="195">
        <f>ROUND(P170*H170,2)</f>
        <v>0</v>
      </c>
      <c r="L170" s="191" t="s">
        <v>167</v>
      </c>
      <c r="M170" s="39"/>
      <c r="N170" s="196" t="s">
        <v>1</v>
      </c>
      <c r="O170" s="197" t="s">
        <v>37</v>
      </c>
      <c r="P170" s="198">
        <f>I170+J170</f>
        <v>0</v>
      </c>
      <c r="Q170" s="198">
        <f>ROUND(I170*H170,2)</f>
        <v>0</v>
      </c>
      <c r="R170" s="198">
        <f>ROUND(J170*H170,2)</f>
        <v>0</v>
      </c>
      <c r="S170" s="71"/>
      <c r="T170" s="199">
        <f>S170*H170</f>
        <v>0</v>
      </c>
      <c r="U170" s="199">
        <v>0</v>
      </c>
      <c r="V170" s="199">
        <f>U170*H170</f>
        <v>0</v>
      </c>
      <c r="W170" s="199">
        <v>0</v>
      </c>
      <c r="X170" s="200">
        <f>W170*H170</f>
        <v>0</v>
      </c>
      <c r="Y170" s="34"/>
      <c r="Z170" s="34"/>
      <c r="AA170" s="34"/>
      <c r="AB170" s="34"/>
      <c r="AC170" s="34"/>
      <c r="AD170" s="34"/>
      <c r="AE170" s="34"/>
      <c r="AR170" s="201" t="s">
        <v>388</v>
      </c>
      <c r="AT170" s="201" t="s">
        <v>163</v>
      </c>
      <c r="AU170" s="201" t="s">
        <v>82</v>
      </c>
      <c r="AY170" s="17" t="s">
        <v>160</v>
      </c>
      <c r="BE170" s="202">
        <f>IF(O170="základní",K170,0)</f>
        <v>0</v>
      </c>
      <c r="BF170" s="202">
        <f>IF(O170="snížená",K170,0)</f>
        <v>0</v>
      </c>
      <c r="BG170" s="202">
        <f>IF(O170="zákl. přenesená",K170,0)</f>
        <v>0</v>
      </c>
      <c r="BH170" s="202">
        <f>IF(O170="sníž. přenesená",K170,0)</f>
        <v>0</v>
      </c>
      <c r="BI170" s="202">
        <f>IF(O170="nulová",K170,0)</f>
        <v>0</v>
      </c>
      <c r="BJ170" s="17" t="s">
        <v>82</v>
      </c>
      <c r="BK170" s="202">
        <f>ROUND(P170*H170,2)</f>
        <v>0</v>
      </c>
      <c r="BL170" s="17" t="s">
        <v>388</v>
      </c>
      <c r="BM170" s="201" t="s">
        <v>749</v>
      </c>
    </row>
    <row r="171" spans="1:65" s="2" customFormat="1" ht="48.75">
      <c r="A171" s="34"/>
      <c r="B171" s="35"/>
      <c r="C171" s="36"/>
      <c r="D171" s="203" t="s">
        <v>170</v>
      </c>
      <c r="E171" s="36"/>
      <c r="F171" s="204" t="s">
        <v>750</v>
      </c>
      <c r="G171" s="36"/>
      <c r="H171" s="36"/>
      <c r="I171" s="205"/>
      <c r="J171" s="205"/>
      <c r="K171" s="36"/>
      <c r="L171" s="36"/>
      <c r="M171" s="39"/>
      <c r="N171" s="206"/>
      <c r="O171" s="207"/>
      <c r="P171" s="71"/>
      <c r="Q171" s="71"/>
      <c r="R171" s="71"/>
      <c r="S171" s="71"/>
      <c r="T171" s="71"/>
      <c r="U171" s="71"/>
      <c r="V171" s="71"/>
      <c r="W171" s="71"/>
      <c r="X171" s="72"/>
      <c r="Y171" s="34"/>
      <c r="Z171" s="34"/>
      <c r="AA171" s="34"/>
      <c r="AB171" s="34"/>
      <c r="AC171" s="34"/>
      <c r="AD171" s="34"/>
      <c r="AE171" s="34"/>
      <c r="AT171" s="17" t="s">
        <v>170</v>
      </c>
      <c r="AU171" s="17" t="s">
        <v>82</v>
      </c>
    </row>
    <row r="172" spans="1:65" s="2" customFormat="1" ht="60">
      <c r="A172" s="34"/>
      <c r="B172" s="35"/>
      <c r="C172" s="189" t="s">
        <v>335</v>
      </c>
      <c r="D172" s="189" t="s">
        <v>163</v>
      </c>
      <c r="E172" s="190" t="s">
        <v>751</v>
      </c>
      <c r="F172" s="191" t="s">
        <v>752</v>
      </c>
      <c r="G172" s="192" t="s">
        <v>176</v>
      </c>
      <c r="H172" s="193">
        <v>3</v>
      </c>
      <c r="I172" s="194"/>
      <c r="J172" s="194"/>
      <c r="K172" s="195">
        <f>ROUND(P172*H172,2)</f>
        <v>0</v>
      </c>
      <c r="L172" s="191" t="s">
        <v>167</v>
      </c>
      <c r="M172" s="39"/>
      <c r="N172" s="196" t="s">
        <v>1</v>
      </c>
      <c r="O172" s="197" t="s">
        <v>37</v>
      </c>
      <c r="P172" s="198">
        <f>I172+J172</f>
        <v>0</v>
      </c>
      <c r="Q172" s="198">
        <f>ROUND(I172*H172,2)</f>
        <v>0</v>
      </c>
      <c r="R172" s="198">
        <f>ROUND(J172*H172,2)</f>
        <v>0</v>
      </c>
      <c r="S172" s="71"/>
      <c r="T172" s="199">
        <f>S172*H172</f>
        <v>0</v>
      </c>
      <c r="U172" s="199">
        <v>0</v>
      </c>
      <c r="V172" s="199">
        <f>U172*H172</f>
        <v>0</v>
      </c>
      <c r="W172" s="199">
        <v>0</v>
      </c>
      <c r="X172" s="200">
        <f>W172*H172</f>
        <v>0</v>
      </c>
      <c r="Y172" s="34"/>
      <c r="Z172" s="34"/>
      <c r="AA172" s="34"/>
      <c r="AB172" s="34"/>
      <c r="AC172" s="34"/>
      <c r="AD172" s="34"/>
      <c r="AE172" s="34"/>
      <c r="AR172" s="201" t="s">
        <v>388</v>
      </c>
      <c r="AT172" s="201" t="s">
        <v>163</v>
      </c>
      <c r="AU172" s="201" t="s">
        <v>82</v>
      </c>
      <c r="AY172" s="17" t="s">
        <v>160</v>
      </c>
      <c r="BE172" s="202">
        <f>IF(O172="základní",K172,0)</f>
        <v>0</v>
      </c>
      <c r="BF172" s="202">
        <f>IF(O172="snížená",K172,0)</f>
        <v>0</v>
      </c>
      <c r="BG172" s="202">
        <f>IF(O172="zákl. přenesená",K172,0)</f>
        <v>0</v>
      </c>
      <c r="BH172" s="202">
        <f>IF(O172="sníž. přenesená",K172,0)</f>
        <v>0</v>
      </c>
      <c r="BI172" s="202">
        <f>IF(O172="nulová",K172,0)</f>
        <v>0</v>
      </c>
      <c r="BJ172" s="17" t="s">
        <v>82</v>
      </c>
      <c r="BK172" s="202">
        <f>ROUND(P172*H172,2)</f>
        <v>0</v>
      </c>
      <c r="BL172" s="17" t="s">
        <v>388</v>
      </c>
      <c r="BM172" s="201" t="s">
        <v>753</v>
      </c>
    </row>
    <row r="173" spans="1:65" s="2" customFormat="1" ht="78">
      <c r="A173" s="34"/>
      <c r="B173" s="35"/>
      <c r="C173" s="36"/>
      <c r="D173" s="203" t="s">
        <v>170</v>
      </c>
      <c r="E173" s="36"/>
      <c r="F173" s="204" t="s">
        <v>754</v>
      </c>
      <c r="G173" s="36"/>
      <c r="H173" s="36"/>
      <c r="I173" s="205"/>
      <c r="J173" s="205"/>
      <c r="K173" s="36"/>
      <c r="L173" s="36"/>
      <c r="M173" s="39"/>
      <c r="N173" s="206"/>
      <c r="O173" s="207"/>
      <c r="P173" s="71"/>
      <c r="Q173" s="71"/>
      <c r="R173" s="71"/>
      <c r="S173" s="71"/>
      <c r="T173" s="71"/>
      <c r="U173" s="71"/>
      <c r="V173" s="71"/>
      <c r="W173" s="71"/>
      <c r="X173" s="72"/>
      <c r="Y173" s="34"/>
      <c r="Z173" s="34"/>
      <c r="AA173" s="34"/>
      <c r="AB173" s="34"/>
      <c r="AC173" s="34"/>
      <c r="AD173" s="34"/>
      <c r="AE173" s="34"/>
      <c r="AT173" s="17" t="s">
        <v>170</v>
      </c>
      <c r="AU173" s="17" t="s">
        <v>82</v>
      </c>
    </row>
    <row r="174" spans="1:65" s="2" customFormat="1" ht="19.5">
      <c r="A174" s="34"/>
      <c r="B174" s="35"/>
      <c r="C174" s="36"/>
      <c r="D174" s="203" t="s">
        <v>180</v>
      </c>
      <c r="E174" s="36"/>
      <c r="F174" s="208" t="s">
        <v>401</v>
      </c>
      <c r="G174" s="36"/>
      <c r="H174" s="36"/>
      <c r="I174" s="205"/>
      <c r="J174" s="205"/>
      <c r="K174" s="36"/>
      <c r="L174" s="36"/>
      <c r="M174" s="39"/>
      <c r="N174" s="206"/>
      <c r="O174" s="207"/>
      <c r="P174" s="71"/>
      <c r="Q174" s="71"/>
      <c r="R174" s="71"/>
      <c r="S174" s="71"/>
      <c r="T174" s="71"/>
      <c r="U174" s="71"/>
      <c r="V174" s="71"/>
      <c r="W174" s="71"/>
      <c r="X174" s="72"/>
      <c r="Y174" s="34"/>
      <c r="Z174" s="34"/>
      <c r="AA174" s="34"/>
      <c r="AB174" s="34"/>
      <c r="AC174" s="34"/>
      <c r="AD174" s="34"/>
      <c r="AE174" s="34"/>
      <c r="AT174" s="17" t="s">
        <v>180</v>
      </c>
      <c r="AU174" s="17" t="s">
        <v>82</v>
      </c>
    </row>
    <row r="175" spans="1:65" s="2" customFormat="1" ht="24">
      <c r="A175" s="34"/>
      <c r="B175" s="35"/>
      <c r="C175" s="189" t="s">
        <v>343</v>
      </c>
      <c r="D175" s="189" t="s">
        <v>163</v>
      </c>
      <c r="E175" s="190" t="s">
        <v>416</v>
      </c>
      <c r="F175" s="191" t="s">
        <v>417</v>
      </c>
      <c r="G175" s="192" t="s">
        <v>338</v>
      </c>
      <c r="H175" s="193">
        <v>2</v>
      </c>
      <c r="I175" s="194"/>
      <c r="J175" s="194"/>
      <c r="K175" s="195">
        <f>ROUND(P175*H175,2)</f>
        <v>0</v>
      </c>
      <c r="L175" s="191" t="s">
        <v>167</v>
      </c>
      <c r="M175" s="39"/>
      <c r="N175" s="196" t="s">
        <v>1</v>
      </c>
      <c r="O175" s="197" t="s">
        <v>37</v>
      </c>
      <c r="P175" s="198">
        <f>I175+J175</f>
        <v>0</v>
      </c>
      <c r="Q175" s="198">
        <f>ROUND(I175*H175,2)</f>
        <v>0</v>
      </c>
      <c r="R175" s="198">
        <f>ROUND(J175*H175,2)</f>
        <v>0</v>
      </c>
      <c r="S175" s="71"/>
      <c r="T175" s="199">
        <f>S175*H175</f>
        <v>0</v>
      </c>
      <c r="U175" s="199">
        <v>0</v>
      </c>
      <c r="V175" s="199">
        <f>U175*H175</f>
        <v>0</v>
      </c>
      <c r="W175" s="199">
        <v>0</v>
      </c>
      <c r="X175" s="200">
        <f>W175*H175</f>
        <v>0</v>
      </c>
      <c r="Y175" s="34"/>
      <c r="Z175" s="34"/>
      <c r="AA175" s="34"/>
      <c r="AB175" s="34"/>
      <c r="AC175" s="34"/>
      <c r="AD175" s="34"/>
      <c r="AE175" s="34"/>
      <c r="AR175" s="201" t="s">
        <v>388</v>
      </c>
      <c r="AT175" s="201" t="s">
        <v>163</v>
      </c>
      <c r="AU175" s="201" t="s">
        <v>82</v>
      </c>
      <c r="AY175" s="17" t="s">
        <v>160</v>
      </c>
      <c r="BE175" s="202">
        <f>IF(O175="základní",K175,0)</f>
        <v>0</v>
      </c>
      <c r="BF175" s="202">
        <f>IF(O175="snížená",K175,0)</f>
        <v>0</v>
      </c>
      <c r="BG175" s="202">
        <f>IF(O175="zákl. přenesená",K175,0)</f>
        <v>0</v>
      </c>
      <c r="BH175" s="202">
        <f>IF(O175="sníž. přenesená",K175,0)</f>
        <v>0</v>
      </c>
      <c r="BI175" s="202">
        <f>IF(O175="nulová",K175,0)</f>
        <v>0</v>
      </c>
      <c r="BJ175" s="17" t="s">
        <v>82</v>
      </c>
      <c r="BK175" s="202">
        <f>ROUND(P175*H175,2)</f>
        <v>0</v>
      </c>
      <c r="BL175" s="17" t="s">
        <v>388</v>
      </c>
      <c r="BM175" s="201" t="s">
        <v>755</v>
      </c>
    </row>
    <row r="176" spans="1:65" s="2" customFormat="1" ht="48.75">
      <c r="A176" s="34"/>
      <c r="B176" s="35"/>
      <c r="C176" s="36"/>
      <c r="D176" s="203" t="s">
        <v>170</v>
      </c>
      <c r="E176" s="36"/>
      <c r="F176" s="204" t="s">
        <v>419</v>
      </c>
      <c r="G176" s="36"/>
      <c r="H176" s="36"/>
      <c r="I176" s="205"/>
      <c r="J176" s="205"/>
      <c r="K176" s="36"/>
      <c r="L176" s="36"/>
      <c r="M176" s="39"/>
      <c r="N176" s="206"/>
      <c r="O176" s="207"/>
      <c r="P176" s="71"/>
      <c r="Q176" s="71"/>
      <c r="R176" s="71"/>
      <c r="S176" s="71"/>
      <c r="T176" s="71"/>
      <c r="U176" s="71"/>
      <c r="V176" s="71"/>
      <c r="W176" s="71"/>
      <c r="X176" s="72"/>
      <c r="Y176" s="34"/>
      <c r="Z176" s="34"/>
      <c r="AA176" s="34"/>
      <c r="AB176" s="34"/>
      <c r="AC176" s="34"/>
      <c r="AD176" s="34"/>
      <c r="AE176" s="34"/>
      <c r="AT176" s="17" t="s">
        <v>170</v>
      </c>
      <c r="AU176" s="17" t="s">
        <v>82</v>
      </c>
    </row>
    <row r="177" spans="1:65" s="2" customFormat="1" ht="24">
      <c r="A177" s="34"/>
      <c r="B177" s="35"/>
      <c r="C177" s="189" t="s">
        <v>349</v>
      </c>
      <c r="D177" s="189" t="s">
        <v>163</v>
      </c>
      <c r="E177" s="190" t="s">
        <v>756</v>
      </c>
      <c r="F177" s="191" t="s">
        <v>757</v>
      </c>
      <c r="G177" s="192" t="s">
        <v>338</v>
      </c>
      <c r="H177" s="193">
        <v>2</v>
      </c>
      <c r="I177" s="194"/>
      <c r="J177" s="194"/>
      <c r="K177" s="195">
        <f>ROUND(P177*H177,2)</f>
        <v>0</v>
      </c>
      <c r="L177" s="191" t="s">
        <v>167</v>
      </c>
      <c r="M177" s="39"/>
      <c r="N177" s="196" t="s">
        <v>1</v>
      </c>
      <c r="O177" s="197" t="s">
        <v>37</v>
      </c>
      <c r="P177" s="198">
        <f>I177+J177</f>
        <v>0</v>
      </c>
      <c r="Q177" s="198">
        <f>ROUND(I177*H177,2)</f>
        <v>0</v>
      </c>
      <c r="R177" s="198">
        <f>ROUND(J177*H177,2)</f>
        <v>0</v>
      </c>
      <c r="S177" s="71"/>
      <c r="T177" s="199">
        <f>S177*H177</f>
        <v>0</v>
      </c>
      <c r="U177" s="199">
        <v>0</v>
      </c>
      <c r="V177" s="199">
        <f>U177*H177</f>
        <v>0</v>
      </c>
      <c r="W177" s="199">
        <v>0</v>
      </c>
      <c r="X177" s="200">
        <f>W177*H177</f>
        <v>0</v>
      </c>
      <c r="Y177" s="34"/>
      <c r="Z177" s="34"/>
      <c r="AA177" s="34"/>
      <c r="AB177" s="34"/>
      <c r="AC177" s="34"/>
      <c r="AD177" s="34"/>
      <c r="AE177" s="34"/>
      <c r="AR177" s="201" t="s">
        <v>388</v>
      </c>
      <c r="AT177" s="201" t="s">
        <v>163</v>
      </c>
      <c r="AU177" s="201" t="s">
        <v>82</v>
      </c>
      <c r="AY177" s="17" t="s">
        <v>160</v>
      </c>
      <c r="BE177" s="202">
        <f>IF(O177="základní",K177,0)</f>
        <v>0</v>
      </c>
      <c r="BF177" s="202">
        <f>IF(O177="snížená",K177,0)</f>
        <v>0</v>
      </c>
      <c r="BG177" s="202">
        <f>IF(O177="zákl. přenesená",K177,0)</f>
        <v>0</v>
      </c>
      <c r="BH177" s="202">
        <f>IF(O177="sníž. přenesená",K177,0)</f>
        <v>0</v>
      </c>
      <c r="BI177" s="202">
        <f>IF(O177="nulová",K177,0)</f>
        <v>0</v>
      </c>
      <c r="BJ177" s="17" t="s">
        <v>82</v>
      </c>
      <c r="BK177" s="202">
        <f>ROUND(P177*H177,2)</f>
        <v>0</v>
      </c>
      <c r="BL177" s="17" t="s">
        <v>388</v>
      </c>
      <c r="BM177" s="201" t="s">
        <v>758</v>
      </c>
    </row>
    <row r="178" spans="1:65" s="2" customFormat="1" ht="29.25">
      <c r="A178" s="34"/>
      <c r="B178" s="35"/>
      <c r="C178" s="36"/>
      <c r="D178" s="203" t="s">
        <v>170</v>
      </c>
      <c r="E178" s="36"/>
      <c r="F178" s="204" t="s">
        <v>759</v>
      </c>
      <c r="G178" s="36"/>
      <c r="H178" s="36"/>
      <c r="I178" s="205"/>
      <c r="J178" s="205"/>
      <c r="K178" s="36"/>
      <c r="L178" s="36"/>
      <c r="M178" s="39"/>
      <c r="N178" s="206"/>
      <c r="O178" s="207"/>
      <c r="P178" s="71"/>
      <c r="Q178" s="71"/>
      <c r="R178" s="71"/>
      <c r="S178" s="71"/>
      <c r="T178" s="71"/>
      <c r="U178" s="71"/>
      <c r="V178" s="71"/>
      <c r="W178" s="71"/>
      <c r="X178" s="72"/>
      <c r="Y178" s="34"/>
      <c r="Z178" s="34"/>
      <c r="AA178" s="34"/>
      <c r="AB178" s="34"/>
      <c r="AC178" s="34"/>
      <c r="AD178" s="34"/>
      <c r="AE178" s="34"/>
      <c r="AT178" s="17" t="s">
        <v>170</v>
      </c>
      <c r="AU178" s="17" t="s">
        <v>82</v>
      </c>
    </row>
    <row r="179" spans="1:65" s="2" customFormat="1" ht="24">
      <c r="A179" s="34"/>
      <c r="B179" s="35"/>
      <c r="C179" s="189" t="s">
        <v>354</v>
      </c>
      <c r="D179" s="189" t="s">
        <v>163</v>
      </c>
      <c r="E179" s="190" t="s">
        <v>441</v>
      </c>
      <c r="F179" s="191" t="s">
        <v>442</v>
      </c>
      <c r="G179" s="192" t="s">
        <v>338</v>
      </c>
      <c r="H179" s="193">
        <v>0.5</v>
      </c>
      <c r="I179" s="194"/>
      <c r="J179" s="194"/>
      <c r="K179" s="195">
        <f>ROUND(P179*H179,2)</f>
        <v>0</v>
      </c>
      <c r="L179" s="191" t="s">
        <v>167</v>
      </c>
      <c r="M179" s="39"/>
      <c r="N179" s="196" t="s">
        <v>1</v>
      </c>
      <c r="O179" s="197" t="s">
        <v>37</v>
      </c>
      <c r="P179" s="198">
        <f>I179+J179</f>
        <v>0</v>
      </c>
      <c r="Q179" s="198">
        <f>ROUND(I179*H179,2)</f>
        <v>0</v>
      </c>
      <c r="R179" s="198">
        <f>ROUND(J179*H179,2)</f>
        <v>0</v>
      </c>
      <c r="S179" s="71"/>
      <c r="T179" s="199">
        <f>S179*H179</f>
        <v>0</v>
      </c>
      <c r="U179" s="199">
        <v>0</v>
      </c>
      <c r="V179" s="199">
        <f>U179*H179</f>
        <v>0</v>
      </c>
      <c r="W179" s="199">
        <v>0</v>
      </c>
      <c r="X179" s="200">
        <f>W179*H179</f>
        <v>0</v>
      </c>
      <c r="Y179" s="34"/>
      <c r="Z179" s="34"/>
      <c r="AA179" s="34"/>
      <c r="AB179" s="34"/>
      <c r="AC179" s="34"/>
      <c r="AD179" s="34"/>
      <c r="AE179" s="34"/>
      <c r="AR179" s="201" t="s">
        <v>388</v>
      </c>
      <c r="AT179" s="201" t="s">
        <v>163</v>
      </c>
      <c r="AU179" s="201" t="s">
        <v>82</v>
      </c>
      <c r="AY179" s="17" t="s">
        <v>160</v>
      </c>
      <c r="BE179" s="202">
        <f>IF(O179="základní",K179,0)</f>
        <v>0</v>
      </c>
      <c r="BF179" s="202">
        <f>IF(O179="snížená",K179,0)</f>
        <v>0</v>
      </c>
      <c r="BG179" s="202">
        <f>IF(O179="zákl. přenesená",K179,0)</f>
        <v>0</v>
      </c>
      <c r="BH179" s="202">
        <f>IF(O179="sníž. přenesená",K179,0)</f>
        <v>0</v>
      </c>
      <c r="BI179" s="202">
        <f>IF(O179="nulová",K179,0)</f>
        <v>0</v>
      </c>
      <c r="BJ179" s="17" t="s">
        <v>82</v>
      </c>
      <c r="BK179" s="202">
        <f>ROUND(P179*H179,2)</f>
        <v>0</v>
      </c>
      <c r="BL179" s="17" t="s">
        <v>388</v>
      </c>
      <c r="BM179" s="201" t="s">
        <v>760</v>
      </c>
    </row>
    <row r="180" spans="1:65" s="2" customFormat="1" ht="58.5">
      <c r="A180" s="34"/>
      <c r="B180" s="35"/>
      <c r="C180" s="36"/>
      <c r="D180" s="203" t="s">
        <v>170</v>
      </c>
      <c r="E180" s="36"/>
      <c r="F180" s="204" t="s">
        <v>444</v>
      </c>
      <c r="G180" s="36"/>
      <c r="H180" s="36"/>
      <c r="I180" s="205"/>
      <c r="J180" s="205"/>
      <c r="K180" s="36"/>
      <c r="L180" s="36"/>
      <c r="M180" s="39"/>
      <c r="N180" s="254"/>
      <c r="O180" s="255"/>
      <c r="P180" s="256"/>
      <c r="Q180" s="256"/>
      <c r="R180" s="256"/>
      <c r="S180" s="256"/>
      <c r="T180" s="256"/>
      <c r="U180" s="256"/>
      <c r="V180" s="256"/>
      <c r="W180" s="256"/>
      <c r="X180" s="257"/>
      <c r="Y180" s="34"/>
      <c r="Z180" s="34"/>
      <c r="AA180" s="34"/>
      <c r="AB180" s="34"/>
      <c r="AC180" s="34"/>
      <c r="AD180" s="34"/>
      <c r="AE180" s="34"/>
      <c r="AT180" s="17" t="s">
        <v>170</v>
      </c>
      <c r="AU180" s="17" t="s">
        <v>82</v>
      </c>
    </row>
    <row r="181" spans="1:65" s="2" customFormat="1" ht="6.95" customHeight="1">
      <c r="A181" s="34"/>
      <c r="B181" s="54"/>
      <c r="C181" s="55"/>
      <c r="D181" s="55"/>
      <c r="E181" s="55"/>
      <c r="F181" s="55"/>
      <c r="G181" s="55"/>
      <c r="H181" s="55"/>
      <c r="I181" s="55"/>
      <c r="J181" s="55"/>
      <c r="K181" s="55"/>
      <c r="L181" s="55"/>
      <c r="M181" s="39"/>
      <c r="N181" s="34"/>
      <c r="P181" s="34"/>
      <c r="Q181" s="34"/>
      <c r="R181" s="34"/>
      <c r="S181" s="34"/>
      <c r="T181" s="34"/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</row>
  </sheetData>
  <sheetProtection algorithmName="SHA-512" hashValue="ppOZu3m6enYauyzEVkrPZRRcmiQT+P3Av0m/GsaUFcRltOfwt/iipbq4isRrjratnM/MJm2mwMcmyQIme7cfRQ==" saltValue="kR8CaDCBqylWgHjoWF3BGUH13ILvjbKfAsy0UzD7ecBS6wRxx5yboiELBR7fjbuBnkPeJyVlJSd4kaQM7N/+Qw==" spinCount="100000" sheet="1" objects="1" scenarios="1" formatColumns="0" formatRows="0" autoFilter="0"/>
  <autoFilter ref="C118:L180"/>
  <mergeCells count="9">
    <mergeCell ref="E87:H87"/>
    <mergeCell ref="E109:H109"/>
    <mergeCell ref="E111:H111"/>
    <mergeCell ref="M2:Z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35"/>
  <sheetViews>
    <sheetView showGridLines="0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15.5" style="1" customWidth="1"/>
    <col min="13" max="13" width="9.33203125" style="1" customWidth="1"/>
    <col min="14" max="14" width="10.83203125" style="1" hidden="1" customWidth="1"/>
    <col min="15" max="15" width="9.33203125" style="1" hidden="1"/>
    <col min="16" max="24" width="14.1640625" style="1" hidden="1" customWidth="1"/>
    <col min="25" max="25" width="12.33203125" style="1" hidden="1" customWidth="1"/>
    <col min="26" max="26" width="16.33203125" style="1" customWidth="1"/>
    <col min="27" max="27" width="12.33203125" style="1" customWidth="1"/>
    <col min="28" max="28" width="1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M2" s="273"/>
      <c r="N2" s="273"/>
      <c r="O2" s="273"/>
      <c r="P2" s="273"/>
      <c r="Q2" s="273"/>
      <c r="R2" s="273"/>
      <c r="S2" s="273"/>
      <c r="T2" s="273"/>
      <c r="U2" s="273"/>
      <c r="V2" s="273"/>
      <c r="W2" s="273"/>
      <c r="X2" s="273"/>
      <c r="Y2" s="273"/>
      <c r="Z2" s="273"/>
      <c r="AT2" s="17" t="s">
        <v>96</v>
      </c>
    </row>
    <row r="3" spans="1:46" s="1" customFormat="1" ht="6.95" customHeight="1">
      <c r="B3" s="109"/>
      <c r="C3" s="110"/>
      <c r="D3" s="110"/>
      <c r="E3" s="110"/>
      <c r="F3" s="110"/>
      <c r="G3" s="110"/>
      <c r="H3" s="110"/>
      <c r="I3" s="110"/>
      <c r="J3" s="110"/>
      <c r="K3" s="110"/>
      <c r="L3" s="110"/>
      <c r="M3" s="20"/>
      <c r="AT3" s="17" t="s">
        <v>84</v>
      </c>
    </row>
    <row r="4" spans="1:46" s="1" customFormat="1" ht="24.95" customHeight="1">
      <c r="B4" s="20"/>
      <c r="D4" s="111" t="s">
        <v>121</v>
      </c>
      <c r="M4" s="20"/>
      <c r="N4" s="112" t="s">
        <v>11</v>
      </c>
      <c r="AT4" s="17" t="s">
        <v>4</v>
      </c>
    </row>
    <row r="5" spans="1:46" s="1" customFormat="1" ht="6.95" customHeight="1">
      <c r="B5" s="20"/>
      <c r="M5" s="20"/>
    </row>
    <row r="6" spans="1:46" s="1" customFormat="1" ht="12" customHeight="1">
      <c r="B6" s="20"/>
      <c r="D6" s="113" t="s">
        <v>17</v>
      </c>
      <c r="M6" s="20"/>
    </row>
    <row r="7" spans="1:46" s="1" customFormat="1" ht="16.5" customHeight="1">
      <c r="B7" s="20"/>
      <c r="E7" s="304" t="str">
        <f>'Rekapitulace stavby'!K6</f>
        <v>Oprava nástupišť v obvodu ST Zlín</v>
      </c>
      <c r="F7" s="305"/>
      <c r="G7" s="305"/>
      <c r="H7" s="305"/>
      <c r="M7" s="20"/>
    </row>
    <row r="8" spans="1:46" s="2" customFormat="1" ht="12" customHeight="1">
      <c r="A8" s="34"/>
      <c r="B8" s="39"/>
      <c r="C8" s="34"/>
      <c r="D8" s="113" t="s">
        <v>122</v>
      </c>
      <c r="E8" s="34"/>
      <c r="F8" s="34"/>
      <c r="G8" s="34"/>
      <c r="H8" s="34"/>
      <c r="I8" s="34"/>
      <c r="J8" s="34"/>
      <c r="K8" s="34"/>
      <c r="L8" s="34"/>
      <c r="M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306" t="s">
        <v>761</v>
      </c>
      <c r="F9" s="307"/>
      <c r="G9" s="307"/>
      <c r="H9" s="307"/>
      <c r="I9" s="34"/>
      <c r="J9" s="34"/>
      <c r="K9" s="34"/>
      <c r="L9" s="34"/>
      <c r="M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34"/>
      <c r="M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13" t="s">
        <v>19</v>
      </c>
      <c r="E11" s="34"/>
      <c r="F11" s="114" t="s">
        <v>1</v>
      </c>
      <c r="G11" s="34"/>
      <c r="H11" s="34"/>
      <c r="I11" s="113" t="s">
        <v>20</v>
      </c>
      <c r="J11" s="114" t="s">
        <v>1</v>
      </c>
      <c r="K11" s="34"/>
      <c r="L11" s="34"/>
      <c r="M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13" t="s">
        <v>21</v>
      </c>
      <c r="E12" s="34"/>
      <c r="F12" s="114" t="s">
        <v>22</v>
      </c>
      <c r="G12" s="34"/>
      <c r="H12" s="34"/>
      <c r="I12" s="113" t="s">
        <v>23</v>
      </c>
      <c r="J12" s="115">
        <f>'Rekapitulace stavby'!AN8</f>
        <v>0</v>
      </c>
      <c r="K12" s="34"/>
      <c r="L12" s="34"/>
      <c r="M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34"/>
      <c r="M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3" t="s">
        <v>24</v>
      </c>
      <c r="E14" s="34"/>
      <c r="F14" s="34"/>
      <c r="G14" s="34"/>
      <c r="H14" s="34"/>
      <c r="I14" s="113" t="s">
        <v>25</v>
      </c>
      <c r="J14" s="114" t="str">
        <f>IF('Rekapitulace stavby'!AN10="","",'Rekapitulace stavby'!AN10)</f>
        <v/>
      </c>
      <c r="K14" s="34"/>
      <c r="L14" s="34"/>
      <c r="M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14" t="str">
        <f>IF('Rekapitulace stavby'!E11="","",'Rekapitulace stavby'!E11)</f>
        <v xml:space="preserve"> </v>
      </c>
      <c r="F15" s="34"/>
      <c r="G15" s="34"/>
      <c r="H15" s="34"/>
      <c r="I15" s="113" t="s">
        <v>26</v>
      </c>
      <c r="J15" s="114" t="str">
        <f>IF('Rekapitulace stavby'!AN11="","",'Rekapitulace stavby'!AN11)</f>
        <v/>
      </c>
      <c r="K15" s="34"/>
      <c r="L15" s="34"/>
      <c r="M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34"/>
      <c r="M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13" t="s">
        <v>27</v>
      </c>
      <c r="E17" s="34"/>
      <c r="F17" s="34"/>
      <c r="G17" s="34"/>
      <c r="H17" s="34"/>
      <c r="I17" s="113" t="s">
        <v>25</v>
      </c>
      <c r="J17" s="30" t="str">
        <f>'Rekapitulace stavby'!AN13</f>
        <v>Vyplň údaj</v>
      </c>
      <c r="K17" s="34"/>
      <c r="L17" s="34"/>
      <c r="M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308" t="str">
        <f>'Rekapitulace stavby'!E14</f>
        <v>Vyplň údaj</v>
      </c>
      <c r="F18" s="309"/>
      <c r="G18" s="309"/>
      <c r="H18" s="309"/>
      <c r="I18" s="113" t="s">
        <v>26</v>
      </c>
      <c r="J18" s="30" t="str">
        <f>'Rekapitulace stavby'!AN14</f>
        <v>Vyplň údaj</v>
      </c>
      <c r="K18" s="34"/>
      <c r="L18" s="34"/>
      <c r="M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34"/>
      <c r="M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13" t="s">
        <v>29</v>
      </c>
      <c r="E20" s="34"/>
      <c r="F20" s="34"/>
      <c r="G20" s="34"/>
      <c r="H20" s="34"/>
      <c r="I20" s="113" t="s">
        <v>25</v>
      </c>
      <c r="J20" s="114" t="str">
        <f>IF('Rekapitulace stavby'!AN16="","",'Rekapitulace stavby'!AN16)</f>
        <v/>
      </c>
      <c r="K20" s="34"/>
      <c r="L20" s="34"/>
      <c r="M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14" t="str">
        <f>IF('Rekapitulace stavby'!E17="","",'Rekapitulace stavby'!E17)</f>
        <v xml:space="preserve"> </v>
      </c>
      <c r="F21" s="34"/>
      <c r="G21" s="34"/>
      <c r="H21" s="34"/>
      <c r="I21" s="113" t="s">
        <v>26</v>
      </c>
      <c r="J21" s="114" t="str">
        <f>IF('Rekapitulace stavby'!AN17="","",'Rekapitulace stavby'!AN17)</f>
        <v/>
      </c>
      <c r="K21" s="34"/>
      <c r="L21" s="34"/>
      <c r="M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34"/>
      <c r="M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13" t="s">
        <v>30</v>
      </c>
      <c r="E23" s="34"/>
      <c r="F23" s="34"/>
      <c r="G23" s="34"/>
      <c r="H23" s="34"/>
      <c r="I23" s="113" t="s">
        <v>25</v>
      </c>
      <c r="J23" s="114" t="str">
        <f>IF('Rekapitulace stavby'!AN19="","",'Rekapitulace stavby'!AN19)</f>
        <v/>
      </c>
      <c r="K23" s="34"/>
      <c r="L23" s="34"/>
      <c r="M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14" t="str">
        <f>IF('Rekapitulace stavby'!E20="","",'Rekapitulace stavby'!E20)</f>
        <v xml:space="preserve"> </v>
      </c>
      <c r="F24" s="34"/>
      <c r="G24" s="34"/>
      <c r="H24" s="34"/>
      <c r="I24" s="113" t="s">
        <v>26</v>
      </c>
      <c r="J24" s="114" t="str">
        <f>IF('Rekapitulace stavby'!AN20="","",'Rekapitulace stavby'!AN20)</f>
        <v/>
      </c>
      <c r="K24" s="34"/>
      <c r="L24" s="34"/>
      <c r="M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34"/>
      <c r="M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13" t="s">
        <v>31</v>
      </c>
      <c r="E26" s="34"/>
      <c r="F26" s="34"/>
      <c r="G26" s="34"/>
      <c r="H26" s="34"/>
      <c r="I26" s="34"/>
      <c r="J26" s="34"/>
      <c r="K26" s="34"/>
      <c r="L26" s="34"/>
      <c r="M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16"/>
      <c r="B27" s="117"/>
      <c r="C27" s="116"/>
      <c r="D27" s="116"/>
      <c r="E27" s="310" t="s">
        <v>1</v>
      </c>
      <c r="F27" s="310"/>
      <c r="G27" s="310"/>
      <c r="H27" s="310"/>
      <c r="I27" s="116"/>
      <c r="J27" s="116"/>
      <c r="K27" s="116"/>
      <c r="L27" s="116"/>
      <c r="M27" s="118"/>
      <c r="S27" s="116"/>
      <c r="T27" s="116"/>
      <c r="U27" s="116"/>
      <c r="V27" s="116"/>
      <c r="W27" s="116"/>
      <c r="X27" s="116"/>
      <c r="Y27" s="116"/>
      <c r="Z27" s="116"/>
      <c r="AA27" s="116"/>
      <c r="AB27" s="116"/>
      <c r="AC27" s="116"/>
      <c r="AD27" s="116"/>
      <c r="AE27" s="116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34"/>
      <c r="M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19"/>
      <c r="E29" s="119"/>
      <c r="F29" s="119"/>
      <c r="G29" s="119"/>
      <c r="H29" s="119"/>
      <c r="I29" s="119"/>
      <c r="J29" s="119"/>
      <c r="K29" s="119"/>
      <c r="L29" s="119"/>
      <c r="M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12.75">
      <c r="A30" s="34"/>
      <c r="B30" s="39"/>
      <c r="C30" s="34"/>
      <c r="D30" s="34"/>
      <c r="E30" s="113" t="s">
        <v>124</v>
      </c>
      <c r="F30" s="34"/>
      <c r="G30" s="34"/>
      <c r="H30" s="34"/>
      <c r="I30" s="34"/>
      <c r="J30" s="34"/>
      <c r="K30" s="120">
        <f>I96</f>
        <v>0</v>
      </c>
      <c r="L30" s="34"/>
      <c r="M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12.75">
      <c r="A31" s="34"/>
      <c r="B31" s="39"/>
      <c r="C31" s="34"/>
      <c r="D31" s="34"/>
      <c r="E31" s="113" t="s">
        <v>125</v>
      </c>
      <c r="F31" s="34"/>
      <c r="G31" s="34"/>
      <c r="H31" s="34"/>
      <c r="I31" s="34"/>
      <c r="J31" s="34"/>
      <c r="K31" s="120">
        <f>J96</f>
        <v>0</v>
      </c>
      <c r="L31" s="34"/>
      <c r="M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25.35" customHeight="1">
      <c r="A32" s="34"/>
      <c r="B32" s="39"/>
      <c r="C32" s="34"/>
      <c r="D32" s="121" t="s">
        <v>32</v>
      </c>
      <c r="E32" s="34"/>
      <c r="F32" s="34"/>
      <c r="G32" s="34"/>
      <c r="H32" s="34"/>
      <c r="I32" s="34"/>
      <c r="J32" s="34"/>
      <c r="K32" s="122">
        <f>ROUND(K120, 2)</f>
        <v>0</v>
      </c>
      <c r="L32" s="34"/>
      <c r="M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6.95" customHeight="1">
      <c r="A33" s="34"/>
      <c r="B33" s="39"/>
      <c r="C33" s="34"/>
      <c r="D33" s="119"/>
      <c r="E33" s="119"/>
      <c r="F33" s="119"/>
      <c r="G33" s="119"/>
      <c r="H33" s="119"/>
      <c r="I33" s="119"/>
      <c r="J33" s="119"/>
      <c r="K33" s="119"/>
      <c r="L33" s="119"/>
      <c r="M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34"/>
      <c r="F34" s="123" t="s">
        <v>34</v>
      </c>
      <c r="G34" s="34"/>
      <c r="H34" s="34"/>
      <c r="I34" s="123" t="s">
        <v>33</v>
      </c>
      <c r="J34" s="34"/>
      <c r="K34" s="123" t="s">
        <v>35</v>
      </c>
      <c r="L34" s="34"/>
      <c r="M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customHeight="1">
      <c r="A35" s="34"/>
      <c r="B35" s="39"/>
      <c r="C35" s="34"/>
      <c r="D35" s="124" t="s">
        <v>36</v>
      </c>
      <c r="E35" s="113" t="s">
        <v>37</v>
      </c>
      <c r="F35" s="120">
        <f>ROUND((SUM(BE120:BE134)),  2)</f>
        <v>0</v>
      </c>
      <c r="G35" s="34"/>
      <c r="H35" s="34"/>
      <c r="I35" s="125">
        <v>0.21</v>
      </c>
      <c r="J35" s="34"/>
      <c r="K35" s="120">
        <f>ROUND(((SUM(BE120:BE134))*I35),  2)</f>
        <v>0</v>
      </c>
      <c r="L35" s="34"/>
      <c r="M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customHeight="1">
      <c r="A36" s="34"/>
      <c r="B36" s="39"/>
      <c r="C36" s="34"/>
      <c r="D36" s="34"/>
      <c r="E36" s="113" t="s">
        <v>38</v>
      </c>
      <c r="F36" s="120">
        <f>ROUND((SUM(BF120:BF134)),  2)</f>
        <v>0</v>
      </c>
      <c r="G36" s="34"/>
      <c r="H36" s="34"/>
      <c r="I36" s="125">
        <v>0.15</v>
      </c>
      <c r="J36" s="34"/>
      <c r="K36" s="120">
        <f>ROUND(((SUM(BF120:BF134))*I36),  2)</f>
        <v>0</v>
      </c>
      <c r="L36" s="34"/>
      <c r="M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3" t="s">
        <v>39</v>
      </c>
      <c r="F37" s="120">
        <f>ROUND((SUM(BG120:BG134)),  2)</f>
        <v>0</v>
      </c>
      <c r="G37" s="34"/>
      <c r="H37" s="34"/>
      <c r="I37" s="125">
        <v>0.21</v>
      </c>
      <c r="J37" s="34"/>
      <c r="K37" s="120">
        <f>0</f>
        <v>0</v>
      </c>
      <c r="L37" s="34"/>
      <c r="M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14.45" hidden="1" customHeight="1">
      <c r="A38" s="34"/>
      <c r="B38" s="39"/>
      <c r="C38" s="34"/>
      <c r="D38" s="34"/>
      <c r="E38" s="113" t="s">
        <v>40</v>
      </c>
      <c r="F38" s="120">
        <f>ROUND((SUM(BH120:BH134)),  2)</f>
        <v>0</v>
      </c>
      <c r="G38" s="34"/>
      <c r="H38" s="34"/>
      <c r="I38" s="125">
        <v>0.15</v>
      </c>
      <c r="J38" s="34"/>
      <c r="K38" s="120">
        <f>0</f>
        <v>0</v>
      </c>
      <c r="L38" s="34"/>
      <c r="M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14.45" hidden="1" customHeight="1">
      <c r="A39" s="34"/>
      <c r="B39" s="39"/>
      <c r="C39" s="34"/>
      <c r="D39" s="34"/>
      <c r="E39" s="113" t="s">
        <v>41</v>
      </c>
      <c r="F39" s="120">
        <f>ROUND((SUM(BI120:BI134)),  2)</f>
        <v>0</v>
      </c>
      <c r="G39" s="34"/>
      <c r="H39" s="34"/>
      <c r="I39" s="125">
        <v>0</v>
      </c>
      <c r="J39" s="34"/>
      <c r="K39" s="120">
        <f>0</f>
        <v>0</v>
      </c>
      <c r="L39" s="34"/>
      <c r="M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6.9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34"/>
      <c r="M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2" customFormat="1" ht="25.35" customHeight="1">
      <c r="A41" s="34"/>
      <c r="B41" s="39"/>
      <c r="C41" s="126"/>
      <c r="D41" s="127" t="s">
        <v>42</v>
      </c>
      <c r="E41" s="128"/>
      <c r="F41" s="128"/>
      <c r="G41" s="129" t="s">
        <v>43</v>
      </c>
      <c r="H41" s="130" t="s">
        <v>44</v>
      </c>
      <c r="I41" s="128"/>
      <c r="J41" s="128"/>
      <c r="K41" s="131">
        <f>SUM(K32:K39)</f>
        <v>0</v>
      </c>
      <c r="L41" s="132"/>
      <c r="M41" s="51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pans="1:31" s="2" customFormat="1" ht="14.45" customHeight="1">
      <c r="A42" s="34"/>
      <c r="B42" s="39"/>
      <c r="C42" s="34"/>
      <c r="D42" s="34"/>
      <c r="E42" s="34"/>
      <c r="F42" s="34"/>
      <c r="G42" s="34"/>
      <c r="H42" s="34"/>
      <c r="I42" s="34"/>
      <c r="J42" s="34"/>
      <c r="K42" s="34"/>
      <c r="L42" s="34"/>
      <c r="M42" s="51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pans="1:31" s="1" customFormat="1" ht="14.45" customHeight="1">
      <c r="B43" s="20"/>
      <c r="M43" s="20"/>
    </row>
    <row r="44" spans="1:31" s="1" customFormat="1" ht="14.45" customHeight="1">
      <c r="B44" s="20"/>
      <c r="M44" s="20"/>
    </row>
    <row r="45" spans="1:31" s="1" customFormat="1" ht="14.45" customHeight="1">
      <c r="B45" s="20"/>
      <c r="M45" s="20"/>
    </row>
    <row r="46" spans="1:31" s="1" customFormat="1" ht="14.45" customHeight="1">
      <c r="B46" s="20"/>
      <c r="M46" s="20"/>
    </row>
    <row r="47" spans="1:31" s="1" customFormat="1" ht="14.45" customHeight="1">
      <c r="B47" s="20"/>
      <c r="M47" s="20"/>
    </row>
    <row r="48" spans="1:31" s="1" customFormat="1" ht="14.45" customHeight="1">
      <c r="B48" s="20"/>
      <c r="M48" s="20"/>
    </row>
    <row r="49" spans="1:31" s="1" customFormat="1" ht="14.45" customHeight="1">
      <c r="B49" s="20"/>
      <c r="M49" s="20"/>
    </row>
    <row r="50" spans="1:31" s="2" customFormat="1" ht="14.45" customHeight="1">
      <c r="B50" s="51"/>
      <c r="D50" s="133" t="s">
        <v>45</v>
      </c>
      <c r="E50" s="134"/>
      <c r="F50" s="134"/>
      <c r="G50" s="133" t="s">
        <v>46</v>
      </c>
      <c r="H50" s="134"/>
      <c r="I50" s="134"/>
      <c r="J50" s="134"/>
      <c r="K50" s="134"/>
      <c r="L50" s="134"/>
      <c r="M50" s="51"/>
    </row>
    <row r="51" spans="1:31">
      <c r="B51" s="20"/>
      <c r="M51" s="20"/>
    </row>
    <row r="52" spans="1:31">
      <c r="B52" s="20"/>
      <c r="M52" s="20"/>
    </row>
    <row r="53" spans="1:31">
      <c r="B53" s="20"/>
      <c r="M53" s="20"/>
    </row>
    <row r="54" spans="1:31">
      <c r="B54" s="20"/>
      <c r="M54" s="20"/>
    </row>
    <row r="55" spans="1:31">
      <c r="B55" s="20"/>
      <c r="M55" s="20"/>
    </row>
    <row r="56" spans="1:31">
      <c r="B56" s="20"/>
      <c r="M56" s="20"/>
    </row>
    <row r="57" spans="1:31">
      <c r="B57" s="20"/>
      <c r="M57" s="20"/>
    </row>
    <row r="58" spans="1:31">
      <c r="B58" s="20"/>
      <c r="M58" s="20"/>
    </row>
    <row r="59" spans="1:31">
      <c r="B59" s="20"/>
      <c r="M59" s="20"/>
    </row>
    <row r="60" spans="1:31">
      <c r="B60" s="20"/>
      <c r="M60" s="20"/>
    </row>
    <row r="61" spans="1:31" s="2" customFormat="1" ht="12.75">
      <c r="A61" s="34"/>
      <c r="B61" s="39"/>
      <c r="C61" s="34"/>
      <c r="D61" s="135" t="s">
        <v>47</v>
      </c>
      <c r="E61" s="136"/>
      <c r="F61" s="137" t="s">
        <v>48</v>
      </c>
      <c r="G61" s="135" t="s">
        <v>47</v>
      </c>
      <c r="H61" s="136"/>
      <c r="I61" s="136"/>
      <c r="J61" s="138" t="s">
        <v>48</v>
      </c>
      <c r="K61" s="136"/>
      <c r="L61" s="136"/>
      <c r="M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>
      <c r="B62" s="20"/>
      <c r="M62" s="20"/>
    </row>
    <row r="63" spans="1:31">
      <c r="B63" s="20"/>
      <c r="M63" s="20"/>
    </row>
    <row r="64" spans="1:31">
      <c r="B64" s="20"/>
      <c r="M64" s="20"/>
    </row>
    <row r="65" spans="1:31" s="2" customFormat="1" ht="12.75">
      <c r="A65" s="34"/>
      <c r="B65" s="39"/>
      <c r="C65" s="34"/>
      <c r="D65" s="133" t="s">
        <v>49</v>
      </c>
      <c r="E65" s="139"/>
      <c r="F65" s="139"/>
      <c r="G65" s="133" t="s">
        <v>50</v>
      </c>
      <c r="H65" s="139"/>
      <c r="I65" s="139"/>
      <c r="J65" s="139"/>
      <c r="K65" s="139"/>
      <c r="L65" s="139"/>
      <c r="M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>
      <c r="B66" s="20"/>
      <c r="M66" s="20"/>
    </row>
    <row r="67" spans="1:31">
      <c r="B67" s="20"/>
      <c r="M67" s="20"/>
    </row>
    <row r="68" spans="1:31">
      <c r="B68" s="20"/>
      <c r="M68" s="20"/>
    </row>
    <row r="69" spans="1:31">
      <c r="B69" s="20"/>
      <c r="M69" s="20"/>
    </row>
    <row r="70" spans="1:31">
      <c r="B70" s="20"/>
      <c r="M70" s="20"/>
    </row>
    <row r="71" spans="1:31">
      <c r="B71" s="20"/>
      <c r="M71" s="20"/>
    </row>
    <row r="72" spans="1:31">
      <c r="B72" s="20"/>
      <c r="M72" s="20"/>
    </row>
    <row r="73" spans="1:31">
      <c r="B73" s="20"/>
      <c r="M73" s="20"/>
    </row>
    <row r="74" spans="1:31">
      <c r="B74" s="20"/>
      <c r="M74" s="20"/>
    </row>
    <row r="75" spans="1:31">
      <c r="B75" s="20"/>
      <c r="M75" s="20"/>
    </row>
    <row r="76" spans="1:31" s="2" customFormat="1" ht="12.75">
      <c r="A76" s="34"/>
      <c r="B76" s="39"/>
      <c r="C76" s="34"/>
      <c r="D76" s="135" t="s">
        <v>47</v>
      </c>
      <c r="E76" s="136"/>
      <c r="F76" s="137" t="s">
        <v>48</v>
      </c>
      <c r="G76" s="135" t="s">
        <v>47</v>
      </c>
      <c r="H76" s="136"/>
      <c r="I76" s="136"/>
      <c r="J76" s="138" t="s">
        <v>48</v>
      </c>
      <c r="K76" s="136"/>
      <c r="L76" s="136"/>
      <c r="M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40"/>
      <c r="C77" s="141"/>
      <c r="D77" s="141"/>
      <c r="E77" s="141"/>
      <c r="F77" s="141"/>
      <c r="G77" s="141"/>
      <c r="H77" s="141"/>
      <c r="I77" s="141"/>
      <c r="J77" s="141"/>
      <c r="K77" s="141"/>
      <c r="L77" s="141"/>
      <c r="M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47" s="2" customFormat="1" ht="6.95" customHeight="1">
      <c r="A81" s="34"/>
      <c r="B81" s="142"/>
      <c r="C81" s="143"/>
      <c r="D81" s="143"/>
      <c r="E81" s="143"/>
      <c r="F81" s="143"/>
      <c r="G81" s="143"/>
      <c r="H81" s="143"/>
      <c r="I81" s="143"/>
      <c r="J81" s="143"/>
      <c r="K81" s="143"/>
      <c r="L81" s="143"/>
      <c r="M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4.95" customHeight="1">
      <c r="A82" s="34"/>
      <c r="B82" s="35"/>
      <c r="C82" s="23" t="s">
        <v>126</v>
      </c>
      <c r="D82" s="36"/>
      <c r="E82" s="36"/>
      <c r="F82" s="36"/>
      <c r="G82" s="36"/>
      <c r="H82" s="36"/>
      <c r="I82" s="36"/>
      <c r="J82" s="36"/>
      <c r="K82" s="36"/>
      <c r="L82" s="36"/>
      <c r="M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36"/>
      <c r="M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customHeight="1">
      <c r="A84" s="34"/>
      <c r="B84" s="35"/>
      <c r="C84" s="29" t="s">
        <v>17</v>
      </c>
      <c r="D84" s="36"/>
      <c r="E84" s="36"/>
      <c r="F84" s="36"/>
      <c r="G84" s="36"/>
      <c r="H84" s="36"/>
      <c r="I84" s="36"/>
      <c r="J84" s="36"/>
      <c r="K84" s="36"/>
      <c r="L84" s="36"/>
      <c r="M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16.5" customHeight="1">
      <c r="A85" s="34"/>
      <c r="B85" s="35"/>
      <c r="C85" s="36"/>
      <c r="D85" s="36"/>
      <c r="E85" s="302" t="str">
        <f>E7</f>
        <v>Oprava nástupišť v obvodu ST Zlín</v>
      </c>
      <c r="F85" s="303"/>
      <c r="G85" s="303"/>
      <c r="H85" s="303"/>
      <c r="I85" s="36"/>
      <c r="J85" s="36"/>
      <c r="K85" s="36"/>
      <c r="L85" s="36"/>
      <c r="M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12" customHeight="1">
      <c r="A86" s="34"/>
      <c r="B86" s="35"/>
      <c r="C86" s="29" t="s">
        <v>122</v>
      </c>
      <c r="D86" s="36"/>
      <c r="E86" s="36"/>
      <c r="F86" s="36"/>
      <c r="G86" s="36"/>
      <c r="H86" s="36"/>
      <c r="I86" s="36"/>
      <c r="J86" s="36"/>
      <c r="K86" s="36"/>
      <c r="L86" s="36"/>
      <c r="M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16.5" customHeight="1">
      <c r="A87" s="34"/>
      <c r="B87" s="35"/>
      <c r="C87" s="36"/>
      <c r="D87" s="36"/>
      <c r="E87" s="296" t="str">
        <f>E9</f>
        <v>SO 01.3.2 - zast. Vésky - Oprava osvětlení - ÚRS</v>
      </c>
      <c r="F87" s="301"/>
      <c r="G87" s="301"/>
      <c r="H87" s="301"/>
      <c r="I87" s="36"/>
      <c r="J87" s="36"/>
      <c r="K87" s="36"/>
      <c r="L87" s="36"/>
      <c r="M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36"/>
      <c r="M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12" customHeight="1">
      <c r="A89" s="34"/>
      <c r="B89" s="35"/>
      <c r="C89" s="29" t="s">
        <v>21</v>
      </c>
      <c r="D89" s="36"/>
      <c r="E89" s="36"/>
      <c r="F89" s="27" t="str">
        <f>F12</f>
        <v xml:space="preserve"> </v>
      </c>
      <c r="G89" s="36"/>
      <c r="H89" s="36"/>
      <c r="I89" s="29" t="s">
        <v>23</v>
      </c>
      <c r="J89" s="66">
        <f>IF(J12="","",J12)</f>
        <v>0</v>
      </c>
      <c r="K89" s="36"/>
      <c r="L89" s="36"/>
      <c r="M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36"/>
      <c r="M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15.2" customHeight="1">
      <c r="A91" s="34"/>
      <c r="B91" s="35"/>
      <c r="C91" s="29" t="s">
        <v>24</v>
      </c>
      <c r="D91" s="36"/>
      <c r="E91" s="36"/>
      <c r="F91" s="27" t="str">
        <f>E15</f>
        <v xml:space="preserve"> </v>
      </c>
      <c r="G91" s="36"/>
      <c r="H91" s="36"/>
      <c r="I91" s="29" t="s">
        <v>29</v>
      </c>
      <c r="J91" s="32" t="str">
        <f>E21</f>
        <v xml:space="preserve"> </v>
      </c>
      <c r="K91" s="36"/>
      <c r="L91" s="36"/>
      <c r="M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15.2" customHeight="1">
      <c r="A92" s="34"/>
      <c r="B92" s="35"/>
      <c r="C92" s="29" t="s">
        <v>27</v>
      </c>
      <c r="D92" s="36"/>
      <c r="E92" s="36"/>
      <c r="F92" s="27" t="str">
        <f>IF(E18="","",E18)</f>
        <v>Vyplň údaj</v>
      </c>
      <c r="G92" s="36"/>
      <c r="H92" s="36"/>
      <c r="I92" s="29" t="s">
        <v>30</v>
      </c>
      <c r="J92" s="32" t="str">
        <f>E24</f>
        <v xml:space="preserve"> </v>
      </c>
      <c r="K92" s="36"/>
      <c r="L92" s="36"/>
      <c r="M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35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36"/>
      <c r="M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9.25" customHeight="1">
      <c r="A94" s="34"/>
      <c r="B94" s="35"/>
      <c r="C94" s="144" t="s">
        <v>127</v>
      </c>
      <c r="D94" s="145"/>
      <c r="E94" s="145"/>
      <c r="F94" s="145"/>
      <c r="G94" s="145"/>
      <c r="H94" s="145"/>
      <c r="I94" s="146" t="s">
        <v>128</v>
      </c>
      <c r="J94" s="146" t="s">
        <v>129</v>
      </c>
      <c r="K94" s="146" t="s">
        <v>130</v>
      </c>
      <c r="L94" s="145"/>
      <c r="M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36"/>
      <c r="M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47" s="2" customFormat="1" ht="22.9" customHeight="1">
      <c r="A96" s="34"/>
      <c r="B96" s="35"/>
      <c r="C96" s="147" t="s">
        <v>131</v>
      </c>
      <c r="D96" s="36"/>
      <c r="E96" s="36"/>
      <c r="F96" s="36"/>
      <c r="G96" s="36"/>
      <c r="H96" s="36"/>
      <c r="I96" s="84">
        <f t="shared" ref="I96:J100" si="0">Q120</f>
        <v>0</v>
      </c>
      <c r="J96" s="84">
        <f t="shared" si="0"/>
        <v>0</v>
      </c>
      <c r="K96" s="84">
        <f>K120</f>
        <v>0</v>
      </c>
      <c r="L96" s="36"/>
      <c r="M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7" t="s">
        <v>132</v>
      </c>
    </row>
    <row r="97" spans="1:31" s="9" customFormat="1" ht="24.95" customHeight="1">
      <c r="B97" s="148"/>
      <c r="C97" s="149"/>
      <c r="D97" s="150" t="s">
        <v>133</v>
      </c>
      <c r="E97" s="151"/>
      <c r="F97" s="151"/>
      <c r="G97" s="151"/>
      <c r="H97" s="151"/>
      <c r="I97" s="152">
        <f t="shared" si="0"/>
        <v>0</v>
      </c>
      <c r="J97" s="152">
        <f t="shared" si="0"/>
        <v>0</v>
      </c>
      <c r="K97" s="152">
        <f>K121</f>
        <v>0</v>
      </c>
      <c r="L97" s="149"/>
      <c r="M97" s="153"/>
    </row>
    <row r="98" spans="1:31" s="10" customFormat="1" ht="19.899999999999999" customHeight="1">
      <c r="B98" s="154"/>
      <c r="C98" s="155"/>
      <c r="D98" s="156" t="s">
        <v>448</v>
      </c>
      <c r="E98" s="157"/>
      <c r="F98" s="157"/>
      <c r="G98" s="157"/>
      <c r="H98" s="157"/>
      <c r="I98" s="158">
        <f t="shared" si="0"/>
        <v>0</v>
      </c>
      <c r="J98" s="158">
        <f t="shared" si="0"/>
        <v>0</v>
      </c>
      <c r="K98" s="158">
        <f>K122</f>
        <v>0</v>
      </c>
      <c r="L98" s="155"/>
      <c r="M98" s="159"/>
    </row>
    <row r="99" spans="1:31" s="9" customFormat="1" ht="24.95" customHeight="1">
      <c r="B99" s="148"/>
      <c r="C99" s="149"/>
      <c r="D99" s="150" t="s">
        <v>762</v>
      </c>
      <c r="E99" s="151"/>
      <c r="F99" s="151"/>
      <c r="G99" s="151"/>
      <c r="H99" s="151"/>
      <c r="I99" s="152">
        <f t="shared" si="0"/>
        <v>0</v>
      </c>
      <c r="J99" s="152">
        <f t="shared" si="0"/>
        <v>0</v>
      </c>
      <c r="K99" s="152">
        <f>K123</f>
        <v>0</v>
      </c>
      <c r="L99" s="149"/>
      <c r="M99" s="153"/>
    </row>
    <row r="100" spans="1:31" s="10" customFormat="1" ht="19.899999999999999" customHeight="1">
      <c r="B100" s="154"/>
      <c r="C100" s="155"/>
      <c r="D100" s="156" t="s">
        <v>763</v>
      </c>
      <c r="E100" s="157"/>
      <c r="F100" s="157"/>
      <c r="G100" s="157"/>
      <c r="H100" s="157"/>
      <c r="I100" s="158">
        <f t="shared" si="0"/>
        <v>0</v>
      </c>
      <c r="J100" s="158">
        <f t="shared" si="0"/>
        <v>0</v>
      </c>
      <c r="K100" s="158">
        <f>K124</f>
        <v>0</v>
      </c>
      <c r="L100" s="155"/>
      <c r="M100" s="159"/>
    </row>
    <row r="101" spans="1:31" s="2" customFormat="1" ht="21.75" customHeight="1">
      <c r="A101" s="34"/>
      <c r="B101" s="35"/>
      <c r="C101" s="36"/>
      <c r="D101" s="36"/>
      <c r="E101" s="36"/>
      <c r="F101" s="36"/>
      <c r="G101" s="36"/>
      <c r="H101" s="36"/>
      <c r="I101" s="36"/>
      <c r="J101" s="36"/>
      <c r="K101" s="36"/>
      <c r="L101" s="36"/>
      <c r="M101" s="51"/>
      <c r="S101" s="34"/>
      <c r="T101" s="34"/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</row>
    <row r="102" spans="1:31" s="2" customFormat="1" ht="6.95" customHeight="1">
      <c r="A102" s="34"/>
      <c r="B102" s="54"/>
      <c r="C102" s="55"/>
      <c r="D102" s="55"/>
      <c r="E102" s="55"/>
      <c r="F102" s="55"/>
      <c r="G102" s="55"/>
      <c r="H102" s="55"/>
      <c r="I102" s="55"/>
      <c r="J102" s="55"/>
      <c r="K102" s="55"/>
      <c r="L102" s="55"/>
      <c r="M102" s="51"/>
      <c r="S102" s="34"/>
      <c r="T102" s="34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</row>
    <row r="106" spans="1:31" s="2" customFormat="1" ht="6.95" customHeight="1">
      <c r="A106" s="34"/>
      <c r="B106" s="56"/>
      <c r="C106" s="57"/>
      <c r="D106" s="57"/>
      <c r="E106" s="57"/>
      <c r="F106" s="57"/>
      <c r="G106" s="57"/>
      <c r="H106" s="57"/>
      <c r="I106" s="57"/>
      <c r="J106" s="57"/>
      <c r="K106" s="57"/>
      <c r="L106" s="57"/>
      <c r="M106" s="51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pans="1:31" s="2" customFormat="1" ht="24.95" customHeight="1">
      <c r="A107" s="34"/>
      <c r="B107" s="35"/>
      <c r="C107" s="23" t="s">
        <v>141</v>
      </c>
      <c r="D107" s="36"/>
      <c r="E107" s="36"/>
      <c r="F107" s="36"/>
      <c r="G107" s="36"/>
      <c r="H107" s="36"/>
      <c r="I107" s="36"/>
      <c r="J107" s="36"/>
      <c r="K107" s="36"/>
      <c r="L107" s="36"/>
      <c r="M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pans="1:31" s="2" customFormat="1" ht="6.95" customHeight="1">
      <c r="A108" s="34"/>
      <c r="B108" s="35"/>
      <c r="C108" s="36"/>
      <c r="D108" s="36"/>
      <c r="E108" s="36"/>
      <c r="F108" s="36"/>
      <c r="G108" s="36"/>
      <c r="H108" s="36"/>
      <c r="I108" s="36"/>
      <c r="J108" s="36"/>
      <c r="K108" s="36"/>
      <c r="L108" s="36"/>
      <c r="M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pans="1:31" s="2" customFormat="1" ht="12" customHeight="1">
      <c r="A109" s="34"/>
      <c r="B109" s="35"/>
      <c r="C109" s="29" t="s">
        <v>17</v>
      </c>
      <c r="D109" s="36"/>
      <c r="E109" s="36"/>
      <c r="F109" s="36"/>
      <c r="G109" s="36"/>
      <c r="H109" s="36"/>
      <c r="I109" s="36"/>
      <c r="J109" s="36"/>
      <c r="K109" s="36"/>
      <c r="L109" s="36"/>
      <c r="M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pans="1:31" s="2" customFormat="1" ht="16.5" customHeight="1">
      <c r="A110" s="34"/>
      <c r="B110" s="35"/>
      <c r="C110" s="36"/>
      <c r="D110" s="36"/>
      <c r="E110" s="302" t="str">
        <f>E7</f>
        <v>Oprava nástupišť v obvodu ST Zlín</v>
      </c>
      <c r="F110" s="303"/>
      <c r="G110" s="303"/>
      <c r="H110" s="303"/>
      <c r="I110" s="36"/>
      <c r="J110" s="36"/>
      <c r="K110" s="36"/>
      <c r="L110" s="36"/>
      <c r="M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31" s="2" customFormat="1" ht="12" customHeight="1">
      <c r="A111" s="34"/>
      <c r="B111" s="35"/>
      <c r="C111" s="29" t="s">
        <v>122</v>
      </c>
      <c r="D111" s="36"/>
      <c r="E111" s="36"/>
      <c r="F111" s="36"/>
      <c r="G111" s="36"/>
      <c r="H111" s="36"/>
      <c r="I111" s="36"/>
      <c r="J111" s="36"/>
      <c r="K111" s="36"/>
      <c r="L111" s="36"/>
      <c r="M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31" s="2" customFormat="1" ht="16.5" customHeight="1">
      <c r="A112" s="34"/>
      <c r="B112" s="35"/>
      <c r="C112" s="36"/>
      <c r="D112" s="36"/>
      <c r="E112" s="296" t="str">
        <f>E9</f>
        <v>SO 01.3.2 - zast. Vésky - Oprava osvětlení - ÚRS</v>
      </c>
      <c r="F112" s="301"/>
      <c r="G112" s="301"/>
      <c r="H112" s="301"/>
      <c r="I112" s="36"/>
      <c r="J112" s="36"/>
      <c r="K112" s="36"/>
      <c r="L112" s="36"/>
      <c r="M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5" s="2" customFormat="1" ht="6.95" customHeight="1">
      <c r="A113" s="34"/>
      <c r="B113" s="35"/>
      <c r="C113" s="36"/>
      <c r="D113" s="36"/>
      <c r="E113" s="36"/>
      <c r="F113" s="36"/>
      <c r="G113" s="36"/>
      <c r="H113" s="36"/>
      <c r="I113" s="36"/>
      <c r="J113" s="36"/>
      <c r="K113" s="36"/>
      <c r="L113" s="36"/>
      <c r="M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5" s="2" customFormat="1" ht="12" customHeight="1">
      <c r="A114" s="34"/>
      <c r="B114" s="35"/>
      <c r="C114" s="29" t="s">
        <v>21</v>
      </c>
      <c r="D114" s="36"/>
      <c r="E114" s="36"/>
      <c r="F114" s="27" t="str">
        <f>F12</f>
        <v xml:space="preserve"> </v>
      </c>
      <c r="G114" s="36"/>
      <c r="H114" s="36"/>
      <c r="I114" s="29" t="s">
        <v>23</v>
      </c>
      <c r="J114" s="66">
        <f>IF(J12="","",J12)</f>
        <v>0</v>
      </c>
      <c r="K114" s="36"/>
      <c r="L114" s="36"/>
      <c r="M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5" s="2" customFormat="1" ht="6.95" customHeight="1">
      <c r="A115" s="34"/>
      <c r="B115" s="35"/>
      <c r="C115" s="36"/>
      <c r="D115" s="36"/>
      <c r="E115" s="36"/>
      <c r="F115" s="36"/>
      <c r="G115" s="36"/>
      <c r="H115" s="36"/>
      <c r="I115" s="36"/>
      <c r="J115" s="36"/>
      <c r="K115" s="36"/>
      <c r="L115" s="36"/>
      <c r="M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5" s="2" customFormat="1" ht="15.2" customHeight="1">
      <c r="A116" s="34"/>
      <c r="B116" s="35"/>
      <c r="C116" s="29" t="s">
        <v>24</v>
      </c>
      <c r="D116" s="36"/>
      <c r="E116" s="36"/>
      <c r="F116" s="27" t="str">
        <f>E15</f>
        <v xml:space="preserve"> </v>
      </c>
      <c r="G116" s="36"/>
      <c r="H116" s="36"/>
      <c r="I116" s="29" t="s">
        <v>29</v>
      </c>
      <c r="J116" s="32" t="str">
        <f>E21</f>
        <v xml:space="preserve"> </v>
      </c>
      <c r="K116" s="36"/>
      <c r="L116" s="36"/>
      <c r="M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5" s="2" customFormat="1" ht="15.2" customHeight="1">
      <c r="A117" s="34"/>
      <c r="B117" s="35"/>
      <c r="C117" s="29" t="s">
        <v>27</v>
      </c>
      <c r="D117" s="36"/>
      <c r="E117" s="36"/>
      <c r="F117" s="27" t="str">
        <f>IF(E18="","",E18)</f>
        <v>Vyplň údaj</v>
      </c>
      <c r="G117" s="36"/>
      <c r="H117" s="36"/>
      <c r="I117" s="29" t="s">
        <v>30</v>
      </c>
      <c r="J117" s="32" t="str">
        <f>E24</f>
        <v xml:space="preserve"> </v>
      </c>
      <c r="K117" s="36"/>
      <c r="L117" s="36"/>
      <c r="M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5" s="2" customFormat="1" ht="10.35" customHeight="1">
      <c r="A118" s="34"/>
      <c r="B118" s="35"/>
      <c r="C118" s="36"/>
      <c r="D118" s="36"/>
      <c r="E118" s="36"/>
      <c r="F118" s="36"/>
      <c r="G118" s="36"/>
      <c r="H118" s="36"/>
      <c r="I118" s="36"/>
      <c r="J118" s="36"/>
      <c r="K118" s="36"/>
      <c r="L118" s="36"/>
      <c r="M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65" s="11" customFormat="1" ht="29.25" customHeight="1">
      <c r="A119" s="160"/>
      <c r="B119" s="161"/>
      <c r="C119" s="162" t="s">
        <v>142</v>
      </c>
      <c r="D119" s="163" t="s">
        <v>57</v>
      </c>
      <c r="E119" s="163" t="s">
        <v>53</v>
      </c>
      <c r="F119" s="163" t="s">
        <v>54</v>
      </c>
      <c r="G119" s="163" t="s">
        <v>143</v>
      </c>
      <c r="H119" s="163" t="s">
        <v>144</v>
      </c>
      <c r="I119" s="163" t="s">
        <v>145</v>
      </c>
      <c r="J119" s="163" t="s">
        <v>146</v>
      </c>
      <c r="K119" s="163" t="s">
        <v>130</v>
      </c>
      <c r="L119" s="164" t="s">
        <v>147</v>
      </c>
      <c r="M119" s="165"/>
      <c r="N119" s="75" t="s">
        <v>1</v>
      </c>
      <c r="O119" s="76" t="s">
        <v>36</v>
      </c>
      <c r="P119" s="76" t="s">
        <v>148</v>
      </c>
      <c r="Q119" s="76" t="s">
        <v>149</v>
      </c>
      <c r="R119" s="76" t="s">
        <v>150</v>
      </c>
      <c r="S119" s="76" t="s">
        <v>151</v>
      </c>
      <c r="T119" s="76" t="s">
        <v>152</v>
      </c>
      <c r="U119" s="76" t="s">
        <v>153</v>
      </c>
      <c r="V119" s="76" t="s">
        <v>154</v>
      </c>
      <c r="W119" s="76" t="s">
        <v>155</v>
      </c>
      <c r="X119" s="77" t="s">
        <v>156</v>
      </c>
      <c r="Y119" s="160"/>
      <c r="Z119" s="160"/>
      <c r="AA119" s="160"/>
      <c r="AB119" s="160"/>
      <c r="AC119" s="160"/>
      <c r="AD119" s="160"/>
      <c r="AE119" s="160"/>
    </row>
    <row r="120" spans="1:65" s="2" customFormat="1" ht="22.9" customHeight="1">
      <c r="A120" s="34"/>
      <c r="B120" s="35"/>
      <c r="C120" s="82" t="s">
        <v>157</v>
      </c>
      <c r="D120" s="36"/>
      <c r="E120" s="36"/>
      <c r="F120" s="36"/>
      <c r="G120" s="36"/>
      <c r="H120" s="36"/>
      <c r="I120" s="36"/>
      <c r="J120" s="36"/>
      <c r="K120" s="166">
        <f>BK120</f>
        <v>0</v>
      </c>
      <c r="L120" s="36"/>
      <c r="M120" s="39"/>
      <c r="N120" s="78"/>
      <c r="O120" s="167"/>
      <c r="P120" s="79"/>
      <c r="Q120" s="168">
        <f>Q121+Q123</f>
        <v>0</v>
      </c>
      <c r="R120" s="168">
        <f>R121+R123</f>
        <v>0</v>
      </c>
      <c r="S120" s="79"/>
      <c r="T120" s="169">
        <f>T121+T123</f>
        <v>0</v>
      </c>
      <c r="U120" s="79"/>
      <c r="V120" s="169">
        <f>V121+V123</f>
        <v>1.117</v>
      </c>
      <c r="W120" s="79"/>
      <c r="X120" s="170">
        <f>X121+X123</f>
        <v>0</v>
      </c>
      <c r="Y120" s="34"/>
      <c r="Z120" s="34"/>
      <c r="AA120" s="34"/>
      <c r="AB120" s="34"/>
      <c r="AC120" s="34"/>
      <c r="AD120" s="34"/>
      <c r="AE120" s="34"/>
      <c r="AT120" s="17" t="s">
        <v>73</v>
      </c>
      <c r="AU120" s="17" t="s">
        <v>132</v>
      </c>
      <c r="BK120" s="171">
        <f>BK121+BK123</f>
        <v>0</v>
      </c>
    </row>
    <row r="121" spans="1:65" s="12" customFormat="1" ht="25.9" customHeight="1">
      <c r="B121" s="172"/>
      <c r="C121" s="173"/>
      <c r="D121" s="174" t="s">
        <v>73</v>
      </c>
      <c r="E121" s="175" t="s">
        <v>158</v>
      </c>
      <c r="F121" s="175" t="s">
        <v>159</v>
      </c>
      <c r="G121" s="173"/>
      <c r="H121" s="173"/>
      <c r="I121" s="176"/>
      <c r="J121" s="176"/>
      <c r="K121" s="177">
        <f>BK121</f>
        <v>0</v>
      </c>
      <c r="L121" s="173"/>
      <c r="M121" s="178"/>
      <c r="N121" s="179"/>
      <c r="O121" s="180"/>
      <c r="P121" s="180"/>
      <c r="Q121" s="181">
        <f>Q122</f>
        <v>0</v>
      </c>
      <c r="R121" s="181">
        <f>R122</f>
        <v>0</v>
      </c>
      <c r="S121" s="180"/>
      <c r="T121" s="182">
        <f>T122</f>
        <v>0</v>
      </c>
      <c r="U121" s="180"/>
      <c r="V121" s="182">
        <f>V122</f>
        <v>0</v>
      </c>
      <c r="W121" s="180"/>
      <c r="X121" s="183">
        <f>X122</f>
        <v>0</v>
      </c>
      <c r="AR121" s="184" t="s">
        <v>82</v>
      </c>
      <c r="AT121" s="185" t="s">
        <v>73</v>
      </c>
      <c r="AU121" s="185" t="s">
        <v>74</v>
      </c>
      <c r="AY121" s="184" t="s">
        <v>160</v>
      </c>
      <c r="BK121" s="186">
        <f>BK122</f>
        <v>0</v>
      </c>
    </row>
    <row r="122" spans="1:65" s="12" customFormat="1" ht="22.9" customHeight="1">
      <c r="B122" s="172"/>
      <c r="C122" s="173"/>
      <c r="D122" s="174" t="s">
        <v>73</v>
      </c>
      <c r="E122" s="187" t="s">
        <v>82</v>
      </c>
      <c r="F122" s="187" t="s">
        <v>452</v>
      </c>
      <c r="G122" s="173"/>
      <c r="H122" s="173"/>
      <c r="I122" s="176"/>
      <c r="J122" s="176"/>
      <c r="K122" s="188">
        <f>BK122</f>
        <v>0</v>
      </c>
      <c r="L122" s="173"/>
      <c r="M122" s="178"/>
      <c r="N122" s="179"/>
      <c r="O122" s="180"/>
      <c r="P122" s="180"/>
      <c r="Q122" s="181">
        <v>0</v>
      </c>
      <c r="R122" s="181">
        <v>0</v>
      </c>
      <c r="S122" s="180"/>
      <c r="T122" s="182">
        <v>0</v>
      </c>
      <c r="U122" s="180"/>
      <c r="V122" s="182">
        <v>0</v>
      </c>
      <c r="W122" s="180"/>
      <c r="X122" s="183">
        <v>0</v>
      </c>
      <c r="AR122" s="184" t="s">
        <v>82</v>
      </c>
      <c r="AT122" s="185" t="s">
        <v>73</v>
      </c>
      <c r="AU122" s="185" t="s">
        <v>82</v>
      </c>
      <c r="AY122" s="184" t="s">
        <v>160</v>
      </c>
      <c r="BK122" s="186">
        <v>0</v>
      </c>
    </row>
    <row r="123" spans="1:65" s="12" customFormat="1" ht="25.9" customHeight="1">
      <c r="B123" s="172"/>
      <c r="C123" s="173"/>
      <c r="D123" s="174" t="s">
        <v>73</v>
      </c>
      <c r="E123" s="175" t="s">
        <v>317</v>
      </c>
      <c r="F123" s="175" t="s">
        <v>764</v>
      </c>
      <c r="G123" s="173"/>
      <c r="H123" s="173"/>
      <c r="I123" s="176"/>
      <c r="J123" s="176"/>
      <c r="K123" s="177">
        <f>BK123</f>
        <v>0</v>
      </c>
      <c r="L123" s="173"/>
      <c r="M123" s="178"/>
      <c r="N123" s="179"/>
      <c r="O123" s="180"/>
      <c r="P123" s="180"/>
      <c r="Q123" s="181">
        <f>Q124</f>
        <v>0</v>
      </c>
      <c r="R123" s="181">
        <f>R124</f>
        <v>0</v>
      </c>
      <c r="S123" s="180"/>
      <c r="T123" s="182">
        <f>T124</f>
        <v>0</v>
      </c>
      <c r="U123" s="180"/>
      <c r="V123" s="182">
        <f>V124</f>
        <v>1.117</v>
      </c>
      <c r="W123" s="180"/>
      <c r="X123" s="183">
        <f>X124</f>
        <v>0</v>
      </c>
      <c r="AR123" s="184" t="s">
        <v>182</v>
      </c>
      <c r="AT123" s="185" t="s">
        <v>73</v>
      </c>
      <c r="AU123" s="185" t="s">
        <v>74</v>
      </c>
      <c r="AY123" s="184" t="s">
        <v>160</v>
      </c>
      <c r="BK123" s="186">
        <f>BK124</f>
        <v>0</v>
      </c>
    </row>
    <row r="124" spans="1:65" s="12" customFormat="1" ht="22.9" customHeight="1">
      <c r="B124" s="172"/>
      <c r="C124" s="173"/>
      <c r="D124" s="174" t="s">
        <v>73</v>
      </c>
      <c r="E124" s="187" t="s">
        <v>765</v>
      </c>
      <c r="F124" s="187" t="s">
        <v>766</v>
      </c>
      <c r="G124" s="173"/>
      <c r="H124" s="173"/>
      <c r="I124" s="176"/>
      <c r="J124" s="176"/>
      <c r="K124" s="188">
        <f>BK124</f>
        <v>0</v>
      </c>
      <c r="L124" s="173"/>
      <c r="M124" s="178"/>
      <c r="N124" s="179"/>
      <c r="O124" s="180"/>
      <c r="P124" s="180"/>
      <c r="Q124" s="181">
        <f>SUM(Q125:Q134)</f>
        <v>0</v>
      </c>
      <c r="R124" s="181">
        <f>SUM(R125:R134)</f>
        <v>0</v>
      </c>
      <c r="S124" s="180"/>
      <c r="T124" s="182">
        <f>SUM(T125:T134)</f>
        <v>0</v>
      </c>
      <c r="U124" s="180"/>
      <c r="V124" s="182">
        <f>SUM(V125:V134)</f>
        <v>1.117</v>
      </c>
      <c r="W124" s="180"/>
      <c r="X124" s="183">
        <f>SUM(X125:X134)</f>
        <v>0</v>
      </c>
      <c r="AR124" s="184" t="s">
        <v>182</v>
      </c>
      <c r="AT124" s="185" t="s">
        <v>73</v>
      </c>
      <c r="AU124" s="185" t="s">
        <v>82</v>
      </c>
      <c r="AY124" s="184" t="s">
        <v>160</v>
      </c>
      <c r="BK124" s="186">
        <f>SUM(BK125:BK134)</f>
        <v>0</v>
      </c>
    </row>
    <row r="125" spans="1:65" s="2" customFormat="1" ht="24">
      <c r="A125" s="34"/>
      <c r="B125" s="35"/>
      <c r="C125" s="189" t="s">
        <v>82</v>
      </c>
      <c r="D125" s="189" t="s">
        <v>163</v>
      </c>
      <c r="E125" s="190" t="s">
        <v>767</v>
      </c>
      <c r="F125" s="191" t="s">
        <v>768</v>
      </c>
      <c r="G125" s="192" t="s">
        <v>191</v>
      </c>
      <c r="H125" s="193">
        <v>2</v>
      </c>
      <c r="I125" s="194"/>
      <c r="J125" s="194"/>
      <c r="K125" s="195">
        <f>ROUND(P125*H125,2)</f>
        <v>0</v>
      </c>
      <c r="L125" s="191" t="s">
        <v>644</v>
      </c>
      <c r="M125" s="39"/>
      <c r="N125" s="196" t="s">
        <v>1</v>
      </c>
      <c r="O125" s="197" t="s">
        <v>37</v>
      </c>
      <c r="P125" s="198">
        <f>I125+J125</f>
        <v>0</v>
      </c>
      <c r="Q125" s="198">
        <f>ROUND(I125*H125,2)</f>
        <v>0</v>
      </c>
      <c r="R125" s="198">
        <f>ROUND(J125*H125,2)</f>
        <v>0</v>
      </c>
      <c r="S125" s="71"/>
      <c r="T125" s="199">
        <f>S125*H125</f>
        <v>0</v>
      </c>
      <c r="U125" s="199">
        <v>0</v>
      </c>
      <c r="V125" s="199">
        <f>U125*H125</f>
        <v>0</v>
      </c>
      <c r="W125" s="199">
        <v>0</v>
      </c>
      <c r="X125" s="200">
        <f>W125*H125</f>
        <v>0</v>
      </c>
      <c r="Y125" s="34"/>
      <c r="Z125" s="34"/>
      <c r="AA125" s="34"/>
      <c r="AB125" s="34"/>
      <c r="AC125" s="34"/>
      <c r="AD125" s="34"/>
      <c r="AE125" s="34"/>
      <c r="AR125" s="201" t="s">
        <v>331</v>
      </c>
      <c r="AT125" s="201" t="s">
        <v>163</v>
      </c>
      <c r="AU125" s="201" t="s">
        <v>84</v>
      </c>
      <c r="AY125" s="17" t="s">
        <v>160</v>
      </c>
      <c r="BE125" s="202">
        <f>IF(O125="základní",K125,0)</f>
        <v>0</v>
      </c>
      <c r="BF125" s="202">
        <f>IF(O125="snížená",K125,0)</f>
        <v>0</v>
      </c>
      <c r="BG125" s="202">
        <f>IF(O125="zákl. přenesená",K125,0)</f>
        <v>0</v>
      </c>
      <c r="BH125" s="202">
        <f>IF(O125="sníž. přenesená",K125,0)</f>
        <v>0</v>
      </c>
      <c r="BI125" s="202">
        <f>IF(O125="nulová",K125,0)</f>
        <v>0</v>
      </c>
      <c r="BJ125" s="17" t="s">
        <v>82</v>
      </c>
      <c r="BK125" s="202">
        <f>ROUND(P125*H125,2)</f>
        <v>0</v>
      </c>
      <c r="BL125" s="17" t="s">
        <v>331</v>
      </c>
      <c r="BM125" s="201" t="s">
        <v>769</v>
      </c>
    </row>
    <row r="126" spans="1:65" s="2" customFormat="1" ht="39">
      <c r="A126" s="34"/>
      <c r="B126" s="35"/>
      <c r="C126" s="36"/>
      <c r="D126" s="203" t="s">
        <v>170</v>
      </c>
      <c r="E126" s="36"/>
      <c r="F126" s="204" t="s">
        <v>770</v>
      </c>
      <c r="G126" s="36"/>
      <c r="H126" s="36"/>
      <c r="I126" s="205"/>
      <c r="J126" s="205"/>
      <c r="K126" s="36"/>
      <c r="L126" s="36"/>
      <c r="M126" s="39"/>
      <c r="N126" s="206"/>
      <c r="O126" s="207"/>
      <c r="P126" s="71"/>
      <c r="Q126" s="71"/>
      <c r="R126" s="71"/>
      <c r="S126" s="71"/>
      <c r="T126" s="71"/>
      <c r="U126" s="71"/>
      <c r="V126" s="71"/>
      <c r="W126" s="71"/>
      <c r="X126" s="72"/>
      <c r="Y126" s="34"/>
      <c r="Z126" s="34"/>
      <c r="AA126" s="34"/>
      <c r="AB126" s="34"/>
      <c r="AC126" s="34"/>
      <c r="AD126" s="34"/>
      <c r="AE126" s="34"/>
      <c r="AT126" s="17" t="s">
        <v>170</v>
      </c>
      <c r="AU126" s="17" t="s">
        <v>84</v>
      </c>
    </row>
    <row r="127" spans="1:65" s="2" customFormat="1" ht="24">
      <c r="A127" s="34"/>
      <c r="B127" s="35"/>
      <c r="C127" s="189" t="s">
        <v>84</v>
      </c>
      <c r="D127" s="189" t="s">
        <v>163</v>
      </c>
      <c r="E127" s="190" t="s">
        <v>771</v>
      </c>
      <c r="F127" s="191" t="s">
        <v>772</v>
      </c>
      <c r="G127" s="192" t="s">
        <v>263</v>
      </c>
      <c r="H127" s="193">
        <v>5</v>
      </c>
      <c r="I127" s="194"/>
      <c r="J127" s="194"/>
      <c r="K127" s="195">
        <f>ROUND(P127*H127,2)</f>
        <v>0</v>
      </c>
      <c r="L127" s="191" t="s">
        <v>644</v>
      </c>
      <c r="M127" s="39"/>
      <c r="N127" s="196" t="s">
        <v>1</v>
      </c>
      <c r="O127" s="197" t="s">
        <v>37</v>
      </c>
      <c r="P127" s="198">
        <f>I127+J127</f>
        <v>0</v>
      </c>
      <c r="Q127" s="198">
        <f>ROUND(I127*H127,2)</f>
        <v>0</v>
      </c>
      <c r="R127" s="198">
        <f>ROUND(J127*H127,2)</f>
        <v>0</v>
      </c>
      <c r="S127" s="71"/>
      <c r="T127" s="199">
        <f>S127*H127</f>
        <v>0</v>
      </c>
      <c r="U127" s="199">
        <v>0</v>
      </c>
      <c r="V127" s="199">
        <f>U127*H127</f>
        <v>0</v>
      </c>
      <c r="W127" s="199">
        <v>0</v>
      </c>
      <c r="X127" s="200">
        <f>W127*H127</f>
        <v>0</v>
      </c>
      <c r="Y127" s="34"/>
      <c r="Z127" s="34"/>
      <c r="AA127" s="34"/>
      <c r="AB127" s="34"/>
      <c r="AC127" s="34"/>
      <c r="AD127" s="34"/>
      <c r="AE127" s="34"/>
      <c r="AR127" s="201" t="s">
        <v>331</v>
      </c>
      <c r="AT127" s="201" t="s">
        <v>163</v>
      </c>
      <c r="AU127" s="201" t="s">
        <v>84</v>
      </c>
      <c r="AY127" s="17" t="s">
        <v>160</v>
      </c>
      <c r="BE127" s="202">
        <f>IF(O127="základní",K127,0)</f>
        <v>0</v>
      </c>
      <c r="BF127" s="202">
        <f>IF(O127="snížená",K127,0)</f>
        <v>0</v>
      </c>
      <c r="BG127" s="202">
        <f>IF(O127="zákl. přenesená",K127,0)</f>
        <v>0</v>
      </c>
      <c r="BH127" s="202">
        <f>IF(O127="sníž. přenesená",K127,0)</f>
        <v>0</v>
      </c>
      <c r="BI127" s="202">
        <f>IF(O127="nulová",K127,0)</f>
        <v>0</v>
      </c>
      <c r="BJ127" s="17" t="s">
        <v>82</v>
      </c>
      <c r="BK127" s="202">
        <f>ROUND(P127*H127,2)</f>
        <v>0</v>
      </c>
      <c r="BL127" s="17" t="s">
        <v>331</v>
      </c>
      <c r="BM127" s="201" t="s">
        <v>773</v>
      </c>
    </row>
    <row r="128" spans="1:65" s="2" customFormat="1" ht="39">
      <c r="A128" s="34"/>
      <c r="B128" s="35"/>
      <c r="C128" s="36"/>
      <c r="D128" s="203" t="s">
        <v>170</v>
      </c>
      <c r="E128" s="36"/>
      <c r="F128" s="204" t="s">
        <v>774</v>
      </c>
      <c r="G128" s="36"/>
      <c r="H128" s="36"/>
      <c r="I128" s="205"/>
      <c r="J128" s="205"/>
      <c r="K128" s="36"/>
      <c r="L128" s="36"/>
      <c r="M128" s="39"/>
      <c r="N128" s="206"/>
      <c r="O128" s="207"/>
      <c r="P128" s="71"/>
      <c r="Q128" s="71"/>
      <c r="R128" s="71"/>
      <c r="S128" s="71"/>
      <c r="T128" s="71"/>
      <c r="U128" s="71"/>
      <c r="V128" s="71"/>
      <c r="W128" s="71"/>
      <c r="X128" s="72"/>
      <c r="Y128" s="34"/>
      <c r="Z128" s="34"/>
      <c r="AA128" s="34"/>
      <c r="AB128" s="34"/>
      <c r="AC128" s="34"/>
      <c r="AD128" s="34"/>
      <c r="AE128" s="34"/>
      <c r="AT128" s="17" t="s">
        <v>170</v>
      </c>
      <c r="AU128" s="17" t="s">
        <v>84</v>
      </c>
    </row>
    <row r="129" spans="1:65" s="2" customFormat="1" ht="24">
      <c r="A129" s="34"/>
      <c r="B129" s="35"/>
      <c r="C129" s="189" t="s">
        <v>182</v>
      </c>
      <c r="D129" s="189" t="s">
        <v>163</v>
      </c>
      <c r="E129" s="190" t="s">
        <v>775</v>
      </c>
      <c r="F129" s="191" t="s">
        <v>776</v>
      </c>
      <c r="G129" s="192" t="s">
        <v>191</v>
      </c>
      <c r="H129" s="193">
        <v>2</v>
      </c>
      <c r="I129" s="194"/>
      <c r="J129" s="194"/>
      <c r="K129" s="195">
        <f>ROUND(P129*H129,2)</f>
        <v>0</v>
      </c>
      <c r="L129" s="191" t="s">
        <v>644</v>
      </c>
      <c r="M129" s="39"/>
      <c r="N129" s="196" t="s">
        <v>1</v>
      </c>
      <c r="O129" s="197" t="s">
        <v>37</v>
      </c>
      <c r="P129" s="198">
        <f>I129+J129</f>
        <v>0</v>
      </c>
      <c r="Q129" s="198">
        <f>ROUND(I129*H129,2)</f>
        <v>0</v>
      </c>
      <c r="R129" s="198">
        <f>ROUND(J129*H129,2)</f>
        <v>0</v>
      </c>
      <c r="S129" s="71"/>
      <c r="T129" s="199">
        <f>S129*H129</f>
        <v>0</v>
      </c>
      <c r="U129" s="199">
        <v>0</v>
      </c>
      <c r="V129" s="199">
        <f>U129*H129</f>
        <v>0</v>
      </c>
      <c r="W129" s="199">
        <v>0</v>
      </c>
      <c r="X129" s="200">
        <f>W129*H129</f>
        <v>0</v>
      </c>
      <c r="Y129" s="34"/>
      <c r="Z129" s="34"/>
      <c r="AA129" s="34"/>
      <c r="AB129" s="34"/>
      <c r="AC129" s="34"/>
      <c r="AD129" s="34"/>
      <c r="AE129" s="34"/>
      <c r="AR129" s="201" t="s">
        <v>331</v>
      </c>
      <c r="AT129" s="201" t="s">
        <v>163</v>
      </c>
      <c r="AU129" s="201" t="s">
        <v>84</v>
      </c>
      <c r="AY129" s="17" t="s">
        <v>160</v>
      </c>
      <c r="BE129" s="202">
        <f>IF(O129="základní",K129,0)</f>
        <v>0</v>
      </c>
      <c r="BF129" s="202">
        <f>IF(O129="snížená",K129,0)</f>
        <v>0</v>
      </c>
      <c r="BG129" s="202">
        <f>IF(O129="zákl. přenesená",K129,0)</f>
        <v>0</v>
      </c>
      <c r="BH129" s="202">
        <f>IF(O129="sníž. přenesená",K129,0)</f>
        <v>0</v>
      </c>
      <c r="BI129" s="202">
        <f>IF(O129="nulová",K129,0)</f>
        <v>0</v>
      </c>
      <c r="BJ129" s="17" t="s">
        <v>82</v>
      </c>
      <c r="BK129" s="202">
        <f>ROUND(P129*H129,2)</f>
        <v>0</v>
      </c>
      <c r="BL129" s="17" t="s">
        <v>331</v>
      </c>
      <c r="BM129" s="201" t="s">
        <v>777</v>
      </c>
    </row>
    <row r="130" spans="1:65" s="2" customFormat="1" ht="29.25">
      <c r="A130" s="34"/>
      <c r="B130" s="35"/>
      <c r="C130" s="36"/>
      <c r="D130" s="203" t="s">
        <v>170</v>
      </c>
      <c r="E130" s="36"/>
      <c r="F130" s="204" t="s">
        <v>778</v>
      </c>
      <c r="G130" s="36"/>
      <c r="H130" s="36"/>
      <c r="I130" s="205"/>
      <c r="J130" s="205"/>
      <c r="K130" s="36"/>
      <c r="L130" s="36"/>
      <c r="M130" s="39"/>
      <c r="N130" s="206"/>
      <c r="O130" s="207"/>
      <c r="P130" s="71"/>
      <c r="Q130" s="71"/>
      <c r="R130" s="71"/>
      <c r="S130" s="71"/>
      <c r="T130" s="71"/>
      <c r="U130" s="71"/>
      <c r="V130" s="71"/>
      <c r="W130" s="71"/>
      <c r="X130" s="72"/>
      <c r="Y130" s="34"/>
      <c r="Z130" s="34"/>
      <c r="AA130" s="34"/>
      <c r="AB130" s="34"/>
      <c r="AC130" s="34"/>
      <c r="AD130" s="34"/>
      <c r="AE130" s="34"/>
      <c r="AT130" s="17" t="s">
        <v>170</v>
      </c>
      <c r="AU130" s="17" t="s">
        <v>84</v>
      </c>
    </row>
    <row r="131" spans="1:65" s="2" customFormat="1" ht="24">
      <c r="A131" s="34"/>
      <c r="B131" s="35"/>
      <c r="C131" s="189" t="s">
        <v>168</v>
      </c>
      <c r="D131" s="189" t="s">
        <v>163</v>
      </c>
      <c r="E131" s="190" t="s">
        <v>779</v>
      </c>
      <c r="F131" s="191" t="s">
        <v>780</v>
      </c>
      <c r="G131" s="192" t="s">
        <v>263</v>
      </c>
      <c r="H131" s="193">
        <v>5</v>
      </c>
      <c r="I131" s="194"/>
      <c r="J131" s="194"/>
      <c r="K131" s="195">
        <f>ROUND(P131*H131,2)</f>
        <v>0</v>
      </c>
      <c r="L131" s="191" t="s">
        <v>644</v>
      </c>
      <c r="M131" s="39"/>
      <c r="N131" s="196" t="s">
        <v>1</v>
      </c>
      <c r="O131" s="197" t="s">
        <v>37</v>
      </c>
      <c r="P131" s="198">
        <f>I131+J131</f>
        <v>0</v>
      </c>
      <c r="Q131" s="198">
        <f>ROUND(I131*H131,2)</f>
        <v>0</v>
      </c>
      <c r="R131" s="198">
        <f>ROUND(J131*H131,2)</f>
        <v>0</v>
      </c>
      <c r="S131" s="71"/>
      <c r="T131" s="199">
        <f>S131*H131</f>
        <v>0</v>
      </c>
      <c r="U131" s="199">
        <v>0</v>
      </c>
      <c r="V131" s="199">
        <f>U131*H131</f>
        <v>0</v>
      </c>
      <c r="W131" s="199">
        <v>0</v>
      </c>
      <c r="X131" s="200">
        <f>W131*H131</f>
        <v>0</v>
      </c>
      <c r="Y131" s="34"/>
      <c r="Z131" s="34"/>
      <c r="AA131" s="34"/>
      <c r="AB131" s="34"/>
      <c r="AC131" s="34"/>
      <c r="AD131" s="34"/>
      <c r="AE131" s="34"/>
      <c r="AR131" s="201" t="s">
        <v>331</v>
      </c>
      <c r="AT131" s="201" t="s">
        <v>163</v>
      </c>
      <c r="AU131" s="201" t="s">
        <v>84</v>
      </c>
      <c r="AY131" s="17" t="s">
        <v>160</v>
      </c>
      <c r="BE131" s="202">
        <f>IF(O131="základní",K131,0)</f>
        <v>0</v>
      </c>
      <c r="BF131" s="202">
        <f>IF(O131="snížená",K131,0)</f>
        <v>0</v>
      </c>
      <c r="BG131" s="202">
        <f>IF(O131="zákl. přenesená",K131,0)</f>
        <v>0</v>
      </c>
      <c r="BH131" s="202">
        <f>IF(O131="sníž. přenesená",K131,0)</f>
        <v>0</v>
      </c>
      <c r="BI131" s="202">
        <f>IF(O131="nulová",K131,0)</f>
        <v>0</v>
      </c>
      <c r="BJ131" s="17" t="s">
        <v>82</v>
      </c>
      <c r="BK131" s="202">
        <f>ROUND(P131*H131,2)</f>
        <v>0</v>
      </c>
      <c r="BL131" s="17" t="s">
        <v>331</v>
      </c>
      <c r="BM131" s="201" t="s">
        <v>781</v>
      </c>
    </row>
    <row r="132" spans="1:65" s="2" customFormat="1" ht="39">
      <c r="A132" s="34"/>
      <c r="B132" s="35"/>
      <c r="C132" s="36"/>
      <c r="D132" s="203" t="s">
        <v>170</v>
      </c>
      <c r="E132" s="36"/>
      <c r="F132" s="204" t="s">
        <v>782</v>
      </c>
      <c r="G132" s="36"/>
      <c r="H132" s="36"/>
      <c r="I132" s="205"/>
      <c r="J132" s="205"/>
      <c r="K132" s="36"/>
      <c r="L132" s="36"/>
      <c r="M132" s="39"/>
      <c r="N132" s="206"/>
      <c r="O132" s="207"/>
      <c r="P132" s="71"/>
      <c r="Q132" s="71"/>
      <c r="R132" s="71"/>
      <c r="S132" s="71"/>
      <c r="T132" s="71"/>
      <c r="U132" s="71"/>
      <c r="V132" s="71"/>
      <c r="W132" s="71"/>
      <c r="X132" s="72"/>
      <c r="Y132" s="34"/>
      <c r="Z132" s="34"/>
      <c r="AA132" s="34"/>
      <c r="AB132" s="34"/>
      <c r="AC132" s="34"/>
      <c r="AD132" s="34"/>
      <c r="AE132" s="34"/>
      <c r="AT132" s="17" t="s">
        <v>170</v>
      </c>
      <c r="AU132" s="17" t="s">
        <v>84</v>
      </c>
    </row>
    <row r="133" spans="1:65" s="2" customFormat="1" ht="24.2" customHeight="1">
      <c r="A133" s="34"/>
      <c r="B133" s="35"/>
      <c r="C133" s="241" t="s">
        <v>161</v>
      </c>
      <c r="D133" s="241" t="s">
        <v>317</v>
      </c>
      <c r="E133" s="242" t="s">
        <v>783</v>
      </c>
      <c r="F133" s="243" t="s">
        <v>784</v>
      </c>
      <c r="G133" s="244" t="s">
        <v>191</v>
      </c>
      <c r="H133" s="245">
        <v>0.5</v>
      </c>
      <c r="I133" s="246"/>
      <c r="J133" s="247"/>
      <c r="K133" s="248">
        <f>ROUND(P133*H133,2)</f>
        <v>0</v>
      </c>
      <c r="L133" s="243" t="s">
        <v>644</v>
      </c>
      <c r="M133" s="249"/>
      <c r="N133" s="250" t="s">
        <v>1</v>
      </c>
      <c r="O133" s="197" t="s">
        <v>37</v>
      </c>
      <c r="P133" s="198">
        <f>I133+J133</f>
        <v>0</v>
      </c>
      <c r="Q133" s="198">
        <f>ROUND(I133*H133,2)</f>
        <v>0</v>
      </c>
      <c r="R133" s="198">
        <f>ROUND(J133*H133,2)</f>
        <v>0</v>
      </c>
      <c r="S133" s="71"/>
      <c r="T133" s="199">
        <f>S133*H133</f>
        <v>0</v>
      </c>
      <c r="U133" s="199">
        <v>2.234</v>
      </c>
      <c r="V133" s="199">
        <f>U133*H133</f>
        <v>1.117</v>
      </c>
      <c r="W133" s="199">
        <v>0</v>
      </c>
      <c r="X133" s="200">
        <f>W133*H133</f>
        <v>0</v>
      </c>
      <c r="Y133" s="34"/>
      <c r="Z133" s="34"/>
      <c r="AA133" s="34"/>
      <c r="AB133" s="34"/>
      <c r="AC133" s="34"/>
      <c r="AD133" s="34"/>
      <c r="AE133" s="34"/>
      <c r="AR133" s="201" t="s">
        <v>785</v>
      </c>
      <c r="AT133" s="201" t="s">
        <v>317</v>
      </c>
      <c r="AU133" s="201" t="s">
        <v>84</v>
      </c>
      <c r="AY133" s="17" t="s">
        <v>160</v>
      </c>
      <c r="BE133" s="202">
        <f>IF(O133="základní",K133,0)</f>
        <v>0</v>
      </c>
      <c r="BF133" s="202">
        <f>IF(O133="snížená",K133,0)</f>
        <v>0</v>
      </c>
      <c r="BG133" s="202">
        <f>IF(O133="zákl. přenesená",K133,0)</f>
        <v>0</v>
      </c>
      <c r="BH133" s="202">
        <f>IF(O133="sníž. přenesená",K133,0)</f>
        <v>0</v>
      </c>
      <c r="BI133" s="202">
        <f>IF(O133="nulová",K133,0)</f>
        <v>0</v>
      </c>
      <c r="BJ133" s="17" t="s">
        <v>82</v>
      </c>
      <c r="BK133" s="202">
        <f>ROUND(P133*H133,2)</f>
        <v>0</v>
      </c>
      <c r="BL133" s="17" t="s">
        <v>785</v>
      </c>
      <c r="BM133" s="201" t="s">
        <v>786</v>
      </c>
    </row>
    <row r="134" spans="1:65" s="2" customFormat="1">
      <c r="A134" s="34"/>
      <c r="B134" s="35"/>
      <c r="C134" s="36"/>
      <c r="D134" s="203" t="s">
        <v>170</v>
      </c>
      <c r="E134" s="36"/>
      <c r="F134" s="204" t="s">
        <v>784</v>
      </c>
      <c r="G134" s="36"/>
      <c r="H134" s="36"/>
      <c r="I134" s="205"/>
      <c r="J134" s="205"/>
      <c r="K134" s="36"/>
      <c r="L134" s="36"/>
      <c r="M134" s="39"/>
      <c r="N134" s="254"/>
      <c r="O134" s="255"/>
      <c r="P134" s="256"/>
      <c r="Q134" s="256"/>
      <c r="R134" s="256"/>
      <c r="S134" s="256"/>
      <c r="T134" s="256"/>
      <c r="U134" s="256"/>
      <c r="V134" s="256"/>
      <c r="W134" s="256"/>
      <c r="X134" s="257"/>
      <c r="Y134" s="34"/>
      <c r="Z134" s="34"/>
      <c r="AA134" s="34"/>
      <c r="AB134" s="34"/>
      <c r="AC134" s="34"/>
      <c r="AD134" s="34"/>
      <c r="AE134" s="34"/>
      <c r="AT134" s="17" t="s">
        <v>170</v>
      </c>
      <c r="AU134" s="17" t="s">
        <v>84</v>
      </c>
    </row>
    <row r="135" spans="1:65" s="2" customFormat="1" ht="6.95" customHeight="1">
      <c r="A135" s="34"/>
      <c r="B135" s="54"/>
      <c r="C135" s="55"/>
      <c r="D135" s="55"/>
      <c r="E135" s="55"/>
      <c r="F135" s="55"/>
      <c r="G135" s="55"/>
      <c r="H135" s="55"/>
      <c r="I135" s="55"/>
      <c r="J135" s="55"/>
      <c r="K135" s="55"/>
      <c r="L135" s="55"/>
      <c r="M135" s="39"/>
      <c r="N135" s="34"/>
      <c r="P135" s="34"/>
      <c r="Q135" s="34"/>
      <c r="R135" s="34"/>
      <c r="S135" s="34"/>
      <c r="T135" s="34"/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</row>
  </sheetData>
  <sheetProtection algorithmName="SHA-512" hashValue="Fwq6sOSKU9D9rmKC0RLOg1j6bOD/NQkKHXia5NCqMmuo0GDQChsIST516grdrV47f7Y1lb1oEO4HCb9k9cp5wA==" saltValue="vlLDXJiXbA4Vf3bvO7j88+6NM/E1Hqr5KyN7uGTw4RR4pEQn7BZBqEr0ORmIrlBiEK9iHPvmBB4Ti7ZdQMQbsQ==" spinCount="100000" sheet="1" objects="1" scenarios="1" formatColumns="0" formatRows="0" autoFilter="0"/>
  <autoFilter ref="C119:L134"/>
  <mergeCells count="9">
    <mergeCell ref="E87:H87"/>
    <mergeCell ref="E110:H110"/>
    <mergeCell ref="E112:H112"/>
    <mergeCell ref="M2:Z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83"/>
  <sheetViews>
    <sheetView showGridLines="0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15.5" style="1" customWidth="1"/>
    <col min="13" max="13" width="9.33203125" style="1" customWidth="1"/>
    <col min="14" max="14" width="10.83203125" style="1" hidden="1" customWidth="1"/>
    <col min="15" max="15" width="9.33203125" style="1" hidden="1"/>
    <col min="16" max="24" width="14.1640625" style="1" hidden="1" customWidth="1"/>
    <col min="25" max="25" width="12.33203125" style="1" hidden="1" customWidth="1"/>
    <col min="26" max="26" width="16.33203125" style="1" customWidth="1"/>
    <col min="27" max="27" width="12.33203125" style="1" customWidth="1"/>
    <col min="28" max="28" width="1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M2" s="273"/>
      <c r="N2" s="273"/>
      <c r="O2" s="273"/>
      <c r="P2" s="273"/>
      <c r="Q2" s="273"/>
      <c r="R2" s="273"/>
      <c r="S2" s="273"/>
      <c r="T2" s="273"/>
      <c r="U2" s="273"/>
      <c r="V2" s="273"/>
      <c r="W2" s="273"/>
      <c r="X2" s="273"/>
      <c r="Y2" s="273"/>
      <c r="Z2" s="273"/>
      <c r="AT2" s="17" t="s">
        <v>99</v>
      </c>
    </row>
    <row r="3" spans="1:46" s="1" customFormat="1" ht="6.95" customHeight="1">
      <c r="B3" s="109"/>
      <c r="C3" s="110"/>
      <c r="D3" s="110"/>
      <c r="E3" s="110"/>
      <c r="F3" s="110"/>
      <c r="G3" s="110"/>
      <c r="H3" s="110"/>
      <c r="I3" s="110"/>
      <c r="J3" s="110"/>
      <c r="K3" s="110"/>
      <c r="L3" s="110"/>
      <c r="M3" s="20"/>
      <c r="AT3" s="17" t="s">
        <v>84</v>
      </c>
    </row>
    <row r="4" spans="1:46" s="1" customFormat="1" ht="24.95" customHeight="1">
      <c r="B4" s="20"/>
      <c r="D4" s="111" t="s">
        <v>121</v>
      </c>
      <c r="M4" s="20"/>
      <c r="N4" s="112" t="s">
        <v>11</v>
      </c>
      <c r="AT4" s="17" t="s">
        <v>4</v>
      </c>
    </row>
    <row r="5" spans="1:46" s="1" customFormat="1" ht="6.95" customHeight="1">
      <c r="B5" s="20"/>
      <c r="M5" s="20"/>
    </row>
    <row r="6" spans="1:46" s="1" customFormat="1" ht="12" customHeight="1">
      <c r="B6" s="20"/>
      <c r="D6" s="113" t="s">
        <v>17</v>
      </c>
      <c r="M6" s="20"/>
    </row>
    <row r="7" spans="1:46" s="1" customFormat="1" ht="16.5" customHeight="1">
      <c r="B7" s="20"/>
      <c r="E7" s="304" t="str">
        <f>'Rekapitulace stavby'!K6</f>
        <v>Oprava nástupišť v obvodu ST Zlín</v>
      </c>
      <c r="F7" s="305"/>
      <c r="G7" s="305"/>
      <c r="H7" s="305"/>
      <c r="M7" s="20"/>
    </row>
    <row r="8" spans="1:46" s="2" customFormat="1" ht="12" customHeight="1">
      <c r="A8" s="34"/>
      <c r="B8" s="39"/>
      <c r="C8" s="34"/>
      <c r="D8" s="113" t="s">
        <v>122</v>
      </c>
      <c r="E8" s="34"/>
      <c r="F8" s="34"/>
      <c r="G8" s="34"/>
      <c r="H8" s="34"/>
      <c r="I8" s="34"/>
      <c r="J8" s="34"/>
      <c r="K8" s="34"/>
      <c r="L8" s="34"/>
      <c r="M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306" t="s">
        <v>787</v>
      </c>
      <c r="F9" s="307"/>
      <c r="G9" s="307"/>
      <c r="H9" s="307"/>
      <c r="I9" s="34"/>
      <c r="J9" s="34"/>
      <c r="K9" s="34"/>
      <c r="L9" s="34"/>
      <c r="M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34"/>
      <c r="M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13" t="s">
        <v>19</v>
      </c>
      <c r="E11" s="34"/>
      <c r="F11" s="114" t="s">
        <v>1</v>
      </c>
      <c r="G11" s="34"/>
      <c r="H11" s="34"/>
      <c r="I11" s="113" t="s">
        <v>20</v>
      </c>
      <c r="J11" s="114" t="s">
        <v>1</v>
      </c>
      <c r="K11" s="34"/>
      <c r="L11" s="34"/>
      <c r="M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13" t="s">
        <v>21</v>
      </c>
      <c r="E12" s="34"/>
      <c r="F12" s="114" t="s">
        <v>22</v>
      </c>
      <c r="G12" s="34"/>
      <c r="H12" s="34"/>
      <c r="I12" s="113" t="s">
        <v>23</v>
      </c>
      <c r="J12" s="115">
        <f>'Rekapitulace stavby'!AN8</f>
        <v>0</v>
      </c>
      <c r="K12" s="34"/>
      <c r="L12" s="34"/>
      <c r="M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34"/>
      <c r="M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3" t="s">
        <v>24</v>
      </c>
      <c r="E14" s="34"/>
      <c r="F14" s="34"/>
      <c r="G14" s="34"/>
      <c r="H14" s="34"/>
      <c r="I14" s="113" t="s">
        <v>25</v>
      </c>
      <c r="J14" s="114" t="s">
        <v>1</v>
      </c>
      <c r="K14" s="34"/>
      <c r="L14" s="34"/>
      <c r="M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14" t="s">
        <v>22</v>
      </c>
      <c r="F15" s="34"/>
      <c r="G15" s="34"/>
      <c r="H15" s="34"/>
      <c r="I15" s="113" t="s">
        <v>26</v>
      </c>
      <c r="J15" s="114" t="s">
        <v>1</v>
      </c>
      <c r="K15" s="34"/>
      <c r="L15" s="34"/>
      <c r="M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34"/>
      <c r="M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13" t="s">
        <v>27</v>
      </c>
      <c r="E17" s="34"/>
      <c r="F17" s="34"/>
      <c r="G17" s="34"/>
      <c r="H17" s="34"/>
      <c r="I17" s="113" t="s">
        <v>25</v>
      </c>
      <c r="J17" s="30" t="str">
        <f>'Rekapitulace stavby'!AN13</f>
        <v>Vyplň údaj</v>
      </c>
      <c r="K17" s="34"/>
      <c r="L17" s="34"/>
      <c r="M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308" t="str">
        <f>'Rekapitulace stavby'!E14</f>
        <v>Vyplň údaj</v>
      </c>
      <c r="F18" s="309"/>
      <c r="G18" s="309"/>
      <c r="H18" s="309"/>
      <c r="I18" s="113" t="s">
        <v>26</v>
      </c>
      <c r="J18" s="30" t="str">
        <f>'Rekapitulace stavby'!AN14</f>
        <v>Vyplň údaj</v>
      </c>
      <c r="K18" s="34"/>
      <c r="L18" s="34"/>
      <c r="M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34"/>
      <c r="M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13" t="s">
        <v>29</v>
      </c>
      <c r="E20" s="34"/>
      <c r="F20" s="34"/>
      <c r="G20" s="34"/>
      <c r="H20" s="34"/>
      <c r="I20" s="113" t="s">
        <v>25</v>
      </c>
      <c r="J20" s="114" t="s">
        <v>1</v>
      </c>
      <c r="K20" s="34"/>
      <c r="L20" s="34"/>
      <c r="M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14" t="s">
        <v>22</v>
      </c>
      <c r="F21" s="34"/>
      <c r="G21" s="34"/>
      <c r="H21" s="34"/>
      <c r="I21" s="113" t="s">
        <v>26</v>
      </c>
      <c r="J21" s="114" t="s">
        <v>1</v>
      </c>
      <c r="K21" s="34"/>
      <c r="L21" s="34"/>
      <c r="M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34"/>
      <c r="M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13" t="s">
        <v>30</v>
      </c>
      <c r="E23" s="34"/>
      <c r="F23" s="34"/>
      <c r="G23" s="34"/>
      <c r="H23" s="34"/>
      <c r="I23" s="113" t="s">
        <v>25</v>
      </c>
      <c r="J23" s="114" t="s">
        <v>1</v>
      </c>
      <c r="K23" s="34"/>
      <c r="L23" s="34"/>
      <c r="M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14" t="s">
        <v>22</v>
      </c>
      <c r="F24" s="34"/>
      <c r="G24" s="34"/>
      <c r="H24" s="34"/>
      <c r="I24" s="113" t="s">
        <v>26</v>
      </c>
      <c r="J24" s="114" t="s">
        <v>1</v>
      </c>
      <c r="K24" s="34"/>
      <c r="L24" s="34"/>
      <c r="M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34"/>
      <c r="M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13" t="s">
        <v>31</v>
      </c>
      <c r="E26" s="34"/>
      <c r="F26" s="34"/>
      <c r="G26" s="34"/>
      <c r="H26" s="34"/>
      <c r="I26" s="34"/>
      <c r="J26" s="34"/>
      <c r="K26" s="34"/>
      <c r="L26" s="34"/>
      <c r="M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16"/>
      <c r="B27" s="117"/>
      <c r="C27" s="116"/>
      <c r="D27" s="116"/>
      <c r="E27" s="310" t="s">
        <v>1</v>
      </c>
      <c r="F27" s="310"/>
      <c r="G27" s="310"/>
      <c r="H27" s="310"/>
      <c r="I27" s="116"/>
      <c r="J27" s="116"/>
      <c r="K27" s="116"/>
      <c r="L27" s="116"/>
      <c r="M27" s="118"/>
      <c r="S27" s="116"/>
      <c r="T27" s="116"/>
      <c r="U27" s="116"/>
      <c r="V27" s="116"/>
      <c r="W27" s="116"/>
      <c r="X27" s="116"/>
      <c r="Y27" s="116"/>
      <c r="Z27" s="116"/>
      <c r="AA27" s="116"/>
      <c r="AB27" s="116"/>
      <c r="AC27" s="116"/>
      <c r="AD27" s="116"/>
      <c r="AE27" s="116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34"/>
      <c r="M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19"/>
      <c r="E29" s="119"/>
      <c r="F29" s="119"/>
      <c r="G29" s="119"/>
      <c r="H29" s="119"/>
      <c r="I29" s="119"/>
      <c r="J29" s="119"/>
      <c r="K29" s="119"/>
      <c r="L29" s="119"/>
      <c r="M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12.75">
      <c r="A30" s="34"/>
      <c r="B30" s="39"/>
      <c r="C30" s="34"/>
      <c r="D30" s="34"/>
      <c r="E30" s="113" t="s">
        <v>124</v>
      </c>
      <c r="F30" s="34"/>
      <c r="G30" s="34"/>
      <c r="H30" s="34"/>
      <c r="I30" s="34"/>
      <c r="J30" s="34"/>
      <c r="K30" s="120">
        <f>I96</f>
        <v>0</v>
      </c>
      <c r="L30" s="34"/>
      <c r="M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12.75">
      <c r="A31" s="34"/>
      <c r="B31" s="39"/>
      <c r="C31" s="34"/>
      <c r="D31" s="34"/>
      <c r="E31" s="113" t="s">
        <v>125</v>
      </c>
      <c r="F31" s="34"/>
      <c r="G31" s="34"/>
      <c r="H31" s="34"/>
      <c r="I31" s="34"/>
      <c r="J31" s="34"/>
      <c r="K31" s="120">
        <f>J96</f>
        <v>0</v>
      </c>
      <c r="L31" s="34"/>
      <c r="M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25.35" customHeight="1">
      <c r="A32" s="34"/>
      <c r="B32" s="39"/>
      <c r="C32" s="34"/>
      <c r="D32" s="121" t="s">
        <v>32</v>
      </c>
      <c r="E32" s="34"/>
      <c r="F32" s="34"/>
      <c r="G32" s="34"/>
      <c r="H32" s="34"/>
      <c r="I32" s="34"/>
      <c r="J32" s="34"/>
      <c r="K32" s="122">
        <f>ROUND(K121, 2)</f>
        <v>0</v>
      </c>
      <c r="L32" s="34"/>
      <c r="M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6.95" customHeight="1">
      <c r="A33" s="34"/>
      <c r="B33" s="39"/>
      <c r="C33" s="34"/>
      <c r="D33" s="119"/>
      <c r="E33" s="119"/>
      <c r="F33" s="119"/>
      <c r="G33" s="119"/>
      <c r="H33" s="119"/>
      <c r="I33" s="119"/>
      <c r="J33" s="119"/>
      <c r="K33" s="119"/>
      <c r="L33" s="119"/>
      <c r="M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34"/>
      <c r="F34" s="123" t="s">
        <v>34</v>
      </c>
      <c r="G34" s="34"/>
      <c r="H34" s="34"/>
      <c r="I34" s="123" t="s">
        <v>33</v>
      </c>
      <c r="J34" s="34"/>
      <c r="K34" s="123" t="s">
        <v>35</v>
      </c>
      <c r="L34" s="34"/>
      <c r="M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customHeight="1">
      <c r="A35" s="34"/>
      <c r="B35" s="39"/>
      <c r="C35" s="34"/>
      <c r="D35" s="124" t="s">
        <v>36</v>
      </c>
      <c r="E35" s="113" t="s">
        <v>37</v>
      </c>
      <c r="F35" s="120">
        <f>ROUND((SUM(BE121:BE182)),  2)</f>
        <v>0</v>
      </c>
      <c r="G35" s="34"/>
      <c r="H35" s="34"/>
      <c r="I35" s="125">
        <v>0.21</v>
      </c>
      <c r="J35" s="34"/>
      <c r="K35" s="120">
        <f>ROUND(((SUM(BE121:BE182))*I35),  2)</f>
        <v>0</v>
      </c>
      <c r="L35" s="34"/>
      <c r="M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customHeight="1">
      <c r="A36" s="34"/>
      <c r="B36" s="39"/>
      <c r="C36" s="34"/>
      <c r="D36" s="34"/>
      <c r="E36" s="113" t="s">
        <v>38</v>
      </c>
      <c r="F36" s="120">
        <f>ROUND((SUM(BF121:BF182)),  2)</f>
        <v>0</v>
      </c>
      <c r="G36" s="34"/>
      <c r="H36" s="34"/>
      <c r="I36" s="125">
        <v>0.15</v>
      </c>
      <c r="J36" s="34"/>
      <c r="K36" s="120">
        <f>ROUND(((SUM(BF121:BF182))*I36),  2)</f>
        <v>0</v>
      </c>
      <c r="L36" s="34"/>
      <c r="M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3" t="s">
        <v>39</v>
      </c>
      <c r="F37" s="120">
        <f>ROUND((SUM(BG121:BG182)),  2)</f>
        <v>0</v>
      </c>
      <c r="G37" s="34"/>
      <c r="H37" s="34"/>
      <c r="I37" s="125">
        <v>0.21</v>
      </c>
      <c r="J37" s="34"/>
      <c r="K37" s="120">
        <f>0</f>
        <v>0</v>
      </c>
      <c r="L37" s="34"/>
      <c r="M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14.45" hidden="1" customHeight="1">
      <c r="A38" s="34"/>
      <c r="B38" s="39"/>
      <c r="C38" s="34"/>
      <c r="D38" s="34"/>
      <c r="E38" s="113" t="s">
        <v>40</v>
      </c>
      <c r="F38" s="120">
        <f>ROUND((SUM(BH121:BH182)),  2)</f>
        <v>0</v>
      </c>
      <c r="G38" s="34"/>
      <c r="H38" s="34"/>
      <c r="I38" s="125">
        <v>0.15</v>
      </c>
      <c r="J38" s="34"/>
      <c r="K38" s="120">
        <f>0</f>
        <v>0</v>
      </c>
      <c r="L38" s="34"/>
      <c r="M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14.45" hidden="1" customHeight="1">
      <c r="A39" s="34"/>
      <c r="B39" s="39"/>
      <c r="C39" s="34"/>
      <c r="D39" s="34"/>
      <c r="E39" s="113" t="s">
        <v>41</v>
      </c>
      <c r="F39" s="120">
        <f>ROUND((SUM(BI121:BI182)),  2)</f>
        <v>0</v>
      </c>
      <c r="G39" s="34"/>
      <c r="H39" s="34"/>
      <c r="I39" s="125">
        <v>0</v>
      </c>
      <c r="J39" s="34"/>
      <c r="K39" s="120">
        <f>0</f>
        <v>0</v>
      </c>
      <c r="L39" s="34"/>
      <c r="M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6.9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34"/>
      <c r="M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2" customFormat="1" ht="25.35" customHeight="1">
      <c r="A41" s="34"/>
      <c r="B41" s="39"/>
      <c r="C41" s="126"/>
      <c r="D41" s="127" t="s">
        <v>42</v>
      </c>
      <c r="E41" s="128"/>
      <c r="F41" s="128"/>
      <c r="G41" s="129" t="s">
        <v>43</v>
      </c>
      <c r="H41" s="130" t="s">
        <v>44</v>
      </c>
      <c r="I41" s="128"/>
      <c r="J41" s="128"/>
      <c r="K41" s="131">
        <f>SUM(K32:K39)</f>
        <v>0</v>
      </c>
      <c r="L41" s="132"/>
      <c r="M41" s="51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pans="1:31" s="2" customFormat="1" ht="14.45" customHeight="1">
      <c r="A42" s="34"/>
      <c r="B42" s="39"/>
      <c r="C42" s="34"/>
      <c r="D42" s="34"/>
      <c r="E42" s="34"/>
      <c r="F42" s="34"/>
      <c r="G42" s="34"/>
      <c r="H42" s="34"/>
      <c r="I42" s="34"/>
      <c r="J42" s="34"/>
      <c r="K42" s="34"/>
      <c r="L42" s="34"/>
      <c r="M42" s="51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pans="1:31" s="1" customFormat="1" ht="14.45" customHeight="1">
      <c r="B43" s="20"/>
      <c r="M43" s="20"/>
    </row>
    <row r="44" spans="1:31" s="1" customFormat="1" ht="14.45" customHeight="1">
      <c r="B44" s="20"/>
      <c r="M44" s="20"/>
    </row>
    <row r="45" spans="1:31" s="1" customFormat="1" ht="14.45" customHeight="1">
      <c r="B45" s="20"/>
      <c r="M45" s="20"/>
    </row>
    <row r="46" spans="1:31" s="1" customFormat="1" ht="14.45" customHeight="1">
      <c r="B46" s="20"/>
      <c r="M46" s="20"/>
    </row>
    <row r="47" spans="1:31" s="1" customFormat="1" ht="14.45" customHeight="1">
      <c r="B47" s="20"/>
      <c r="M47" s="20"/>
    </row>
    <row r="48" spans="1:31" s="1" customFormat="1" ht="14.45" customHeight="1">
      <c r="B48" s="20"/>
      <c r="M48" s="20"/>
    </row>
    <row r="49" spans="1:31" s="1" customFormat="1" ht="14.45" customHeight="1">
      <c r="B49" s="20"/>
      <c r="M49" s="20"/>
    </row>
    <row r="50" spans="1:31" s="2" customFormat="1" ht="14.45" customHeight="1">
      <c r="B50" s="51"/>
      <c r="D50" s="133" t="s">
        <v>45</v>
      </c>
      <c r="E50" s="134"/>
      <c r="F50" s="134"/>
      <c r="G50" s="133" t="s">
        <v>46</v>
      </c>
      <c r="H50" s="134"/>
      <c r="I50" s="134"/>
      <c r="J50" s="134"/>
      <c r="K50" s="134"/>
      <c r="L50" s="134"/>
      <c r="M50" s="51"/>
    </row>
    <row r="51" spans="1:31">
      <c r="B51" s="20"/>
      <c r="M51" s="20"/>
    </row>
    <row r="52" spans="1:31">
      <c r="B52" s="20"/>
      <c r="M52" s="20"/>
    </row>
    <row r="53" spans="1:31">
      <c r="B53" s="20"/>
      <c r="M53" s="20"/>
    </row>
    <row r="54" spans="1:31">
      <c r="B54" s="20"/>
      <c r="M54" s="20"/>
    </row>
    <row r="55" spans="1:31">
      <c r="B55" s="20"/>
      <c r="M55" s="20"/>
    </row>
    <row r="56" spans="1:31">
      <c r="B56" s="20"/>
      <c r="M56" s="20"/>
    </row>
    <row r="57" spans="1:31">
      <c r="B57" s="20"/>
      <c r="M57" s="20"/>
    </row>
    <row r="58" spans="1:31">
      <c r="B58" s="20"/>
      <c r="M58" s="20"/>
    </row>
    <row r="59" spans="1:31">
      <c r="B59" s="20"/>
      <c r="M59" s="20"/>
    </row>
    <row r="60" spans="1:31">
      <c r="B60" s="20"/>
      <c r="M60" s="20"/>
    </row>
    <row r="61" spans="1:31" s="2" customFormat="1" ht="12.75">
      <c r="A61" s="34"/>
      <c r="B61" s="39"/>
      <c r="C61" s="34"/>
      <c r="D61" s="135" t="s">
        <v>47</v>
      </c>
      <c r="E61" s="136"/>
      <c r="F61" s="137" t="s">
        <v>48</v>
      </c>
      <c r="G61" s="135" t="s">
        <v>47</v>
      </c>
      <c r="H61" s="136"/>
      <c r="I61" s="136"/>
      <c r="J61" s="138" t="s">
        <v>48</v>
      </c>
      <c r="K61" s="136"/>
      <c r="L61" s="136"/>
      <c r="M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>
      <c r="B62" s="20"/>
      <c r="M62" s="20"/>
    </row>
    <row r="63" spans="1:31">
      <c r="B63" s="20"/>
      <c r="M63" s="20"/>
    </row>
    <row r="64" spans="1:31">
      <c r="B64" s="20"/>
      <c r="M64" s="20"/>
    </row>
    <row r="65" spans="1:31" s="2" customFormat="1" ht="12.75">
      <c r="A65" s="34"/>
      <c r="B65" s="39"/>
      <c r="C65" s="34"/>
      <c r="D65" s="133" t="s">
        <v>49</v>
      </c>
      <c r="E65" s="139"/>
      <c r="F65" s="139"/>
      <c r="G65" s="133" t="s">
        <v>50</v>
      </c>
      <c r="H65" s="139"/>
      <c r="I65" s="139"/>
      <c r="J65" s="139"/>
      <c r="K65" s="139"/>
      <c r="L65" s="139"/>
      <c r="M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>
      <c r="B66" s="20"/>
      <c r="M66" s="20"/>
    </row>
    <row r="67" spans="1:31">
      <c r="B67" s="20"/>
      <c r="M67" s="20"/>
    </row>
    <row r="68" spans="1:31">
      <c r="B68" s="20"/>
      <c r="M68" s="20"/>
    </row>
    <row r="69" spans="1:31">
      <c r="B69" s="20"/>
      <c r="M69" s="20"/>
    </row>
    <row r="70" spans="1:31">
      <c r="B70" s="20"/>
      <c r="M70" s="20"/>
    </row>
    <row r="71" spans="1:31">
      <c r="B71" s="20"/>
      <c r="M71" s="20"/>
    </row>
    <row r="72" spans="1:31">
      <c r="B72" s="20"/>
      <c r="M72" s="20"/>
    </row>
    <row r="73" spans="1:31">
      <c r="B73" s="20"/>
      <c r="M73" s="20"/>
    </row>
    <row r="74" spans="1:31">
      <c r="B74" s="20"/>
      <c r="M74" s="20"/>
    </row>
    <row r="75" spans="1:31">
      <c r="B75" s="20"/>
      <c r="M75" s="20"/>
    </row>
    <row r="76" spans="1:31" s="2" customFormat="1" ht="12.75">
      <c r="A76" s="34"/>
      <c r="B76" s="39"/>
      <c r="C76" s="34"/>
      <c r="D76" s="135" t="s">
        <v>47</v>
      </c>
      <c r="E76" s="136"/>
      <c r="F76" s="137" t="s">
        <v>48</v>
      </c>
      <c r="G76" s="135" t="s">
        <v>47</v>
      </c>
      <c r="H76" s="136"/>
      <c r="I76" s="136"/>
      <c r="J76" s="138" t="s">
        <v>48</v>
      </c>
      <c r="K76" s="136"/>
      <c r="L76" s="136"/>
      <c r="M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40"/>
      <c r="C77" s="141"/>
      <c r="D77" s="141"/>
      <c r="E77" s="141"/>
      <c r="F77" s="141"/>
      <c r="G77" s="141"/>
      <c r="H77" s="141"/>
      <c r="I77" s="141"/>
      <c r="J77" s="141"/>
      <c r="K77" s="141"/>
      <c r="L77" s="141"/>
      <c r="M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47" s="2" customFormat="1" ht="6.95" customHeight="1">
      <c r="A81" s="34"/>
      <c r="B81" s="142"/>
      <c r="C81" s="143"/>
      <c r="D81" s="143"/>
      <c r="E81" s="143"/>
      <c r="F81" s="143"/>
      <c r="G81" s="143"/>
      <c r="H81" s="143"/>
      <c r="I81" s="143"/>
      <c r="J81" s="143"/>
      <c r="K81" s="143"/>
      <c r="L81" s="143"/>
      <c r="M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4.95" customHeight="1">
      <c r="A82" s="34"/>
      <c r="B82" s="35"/>
      <c r="C82" s="23" t="s">
        <v>126</v>
      </c>
      <c r="D82" s="36"/>
      <c r="E82" s="36"/>
      <c r="F82" s="36"/>
      <c r="G82" s="36"/>
      <c r="H82" s="36"/>
      <c r="I82" s="36"/>
      <c r="J82" s="36"/>
      <c r="K82" s="36"/>
      <c r="L82" s="36"/>
      <c r="M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36"/>
      <c r="M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customHeight="1">
      <c r="A84" s="34"/>
      <c r="B84" s="35"/>
      <c r="C84" s="29" t="s">
        <v>17</v>
      </c>
      <c r="D84" s="36"/>
      <c r="E84" s="36"/>
      <c r="F84" s="36"/>
      <c r="G84" s="36"/>
      <c r="H84" s="36"/>
      <c r="I84" s="36"/>
      <c r="J84" s="36"/>
      <c r="K84" s="36"/>
      <c r="L84" s="36"/>
      <c r="M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16.5" customHeight="1">
      <c r="A85" s="34"/>
      <c r="B85" s="35"/>
      <c r="C85" s="36"/>
      <c r="D85" s="36"/>
      <c r="E85" s="302" t="str">
        <f>E7</f>
        <v>Oprava nástupišť v obvodu ST Zlín</v>
      </c>
      <c r="F85" s="303"/>
      <c r="G85" s="303"/>
      <c r="H85" s="303"/>
      <c r="I85" s="36"/>
      <c r="J85" s="36"/>
      <c r="K85" s="36"/>
      <c r="L85" s="36"/>
      <c r="M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12" customHeight="1">
      <c r="A86" s="34"/>
      <c r="B86" s="35"/>
      <c r="C86" s="29" t="s">
        <v>122</v>
      </c>
      <c r="D86" s="36"/>
      <c r="E86" s="36"/>
      <c r="F86" s="36"/>
      <c r="G86" s="36"/>
      <c r="H86" s="36"/>
      <c r="I86" s="36"/>
      <c r="J86" s="36"/>
      <c r="K86" s="36"/>
      <c r="L86" s="36"/>
      <c r="M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16.5" customHeight="1">
      <c r="A87" s="34"/>
      <c r="B87" s="35"/>
      <c r="C87" s="36"/>
      <c r="D87" s="36"/>
      <c r="E87" s="296" t="str">
        <f>E9</f>
        <v>SO 01.4 - zast. Vésky - orientační systém</v>
      </c>
      <c r="F87" s="301"/>
      <c r="G87" s="301"/>
      <c r="H87" s="301"/>
      <c r="I87" s="36"/>
      <c r="J87" s="36"/>
      <c r="K87" s="36"/>
      <c r="L87" s="36"/>
      <c r="M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36"/>
      <c r="M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12" customHeight="1">
      <c r="A89" s="34"/>
      <c r="B89" s="35"/>
      <c r="C89" s="29" t="s">
        <v>21</v>
      </c>
      <c r="D89" s="36"/>
      <c r="E89" s="36"/>
      <c r="F89" s="27" t="str">
        <f>F12</f>
        <v xml:space="preserve"> </v>
      </c>
      <c r="G89" s="36"/>
      <c r="H89" s="36"/>
      <c r="I89" s="29" t="s">
        <v>23</v>
      </c>
      <c r="J89" s="66">
        <f>IF(J12="","",J12)</f>
        <v>0</v>
      </c>
      <c r="K89" s="36"/>
      <c r="L89" s="36"/>
      <c r="M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36"/>
      <c r="M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15.2" customHeight="1">
      <c r="A91" s="34"/>
      <c r="B91" s="35"/>
      <c r="C91" s="29" t="s">
        <v>24</v>
      </c>
      <c r="D91" s="36"/>
      <c r="E91" s="36"/>
      <c r="F91" s="27" t="str">
        <f>E15</f>
        <v xml:space="preserve"> </v>
      </c>
      <c r="G91" s="36"/>
      <c r="H91" s="36"/>
      <c r="I91" s="29" t="s">
        <v>29</v>
      </c>
      <c r="J91" s="32" t="str">
        <f>E21</f>
        <v xml:space="preserve"> </v>
      </c>
      <c r="K91" s="36"/>
      <c r="L91" s="36"/>
      <c r="M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15.2" customHeight="1">
      <c r="A92" s="34"/>
      <c r="B92" s="35"/>
      <c r="C92" s="29" t="s">
        <v>27</v>
      </c>
      <c r="D92" s="36"/>
      <c r="E92" s="36"/>
      <c r="F92" s="27" t="str">
        <f>IF(E18="","",E18)</f>
        <v>Vyplň údaj</v>
      </c>
      <c r="G92" s="36"/>
      <c r="H92" s="36"/>
      <c r="I92" s="29" t="s">
        <v>30</v>
      </c>
      <c r="J92" s="32" t="str">
        <f>E24</f>
        <v xml:space="preserve"> </v>
      </c>
      <c r="K92" s="36"/>
      <c r="L92" s="36"/>
      <c r="M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35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36"/>
      <c r="M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9.25" customHeight="1">
      <c r="A94" s="34"/>
      <c r="B94" s="35"/>
      <c r="C94" s="144" t="s">
        <v>127</v>
      </c>
      <c r="D94" s="145"/>
      <c r="E94" s="145"/>
      <c r="F94" s="145"/>
      <c r="G94" s="145"/>
      <c r="H94" s="145"/>
      <c r="I94" s="146" t="s">
        <v>128</v>
      </c>
      <c r="J94" s="146" t="s">
        <v>129</v>
      </c>
      <c r="K94" s="146" t="s">
        <v>130</v>
      </c>
      <c r="L94" s="145"/>
      <c r="M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36"/>
      <c r="M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47" s="2" customFormat="1" ht="22.9" customHeight="1">
      <c r="A96" s="34"/>
      <c r="B96" s="35"/>
      <c r="C96" s="147" t="s">
        <v>131</v>
      </c>
      <c r="D96" s="36"/>
      <c r="E96" s="36"/>
      <c r="F96" s="36"/>
      <c r="G96" s="36"/>
      <c r="H96" s="36"/>
      <c r="I96" s="84">
        <f t="shared" ref="I96:J98" si="0">Q121</f>
        <v>0</v>
      </c>
      <c r="J96" s="84">
        <f t="shared" si="0"/>
        <v>0</v>
      </c>
      <c r="K96" s="84">
        <f>K121</f>
        <v>0</v>
      </c>
      <c r="L96" s="36"/>
      <c r="M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7" t="s">
        <v>132</v>
      </c>
    </row>
    <row r="97" spans="1:31" s="9" customFormat="1" ht="24.95" customHeight="1">
      <c r="B97" s="148"/>
      <c r="C97" s="149"/>
      <c r="D97" s="150" t="s">
        <v>133</v>
      </c>
      <c r="E97" s="151"/>
      <c r="F97" s="151"/>
      <c r="G97" s="151"/>
      <c r="H97" s="151"/>
      <c r="I97" s="152">
        <f t="shared" si="0"/>
        <v>0</v>
      </c>
      <c r="J97" s="152">
        <f t="shared" si="0"/>
        <v>0</v>
      </c>
      <c r="K97" s="152">
        <f>K122</f>
        <v>0</v>
      </c>
      <c r="L97" s="149"/>
      <c r="M97" s="153"/>
    </row>
    <row r="98" spans="1:31" s="10" customFormat="1" ht="19.899999999999999" customHeight="1">
      <c r="B98" s="154"/>
      <c r="C98" s="155"/>
      <c r="D98" s="156" t="s">
        <v>448</v>
      </c>
      <c r="E98" s="157"/>
      <c r="F98" s="157"/>
      <c r="G98" s="157"/>
      <c r="H98" s="157"/>
      <c r="I98" s="158">
        <f t="shared" si="0"/>
        <v>0</v>
      </c>
      <c r="J98" s="158">
        <f t="shared" si="0"/>
        <v>0</v>
      </c>
      <c r="K98" s="158">
        <f>K123</f>
        <v>0</v>
      </c>
      <c r="L98" s="155"/>
      <c r="M98" s="159"/>
    </row>
    <row r="99" spans="1:31" s="10" customFormat="1" ht="19.899999999999999" customHeight="1">
      <c r="B99" s="154"/>
      <c r="C99" s="155"/>
      <c r="D99" s="156" t="s">
        <v>638</v>
      </c>
      <c r="E99" s="157"/>
      <c r="F99" s="157"/>
      <c r="G99" s="157"/>
      <c r="H99" s="157"/>
      <c r="I99" s="158">
        <f>Q140</f>
        <v>0</v>
      </c>
      <c r="J99" s="158">
        <f>R140</f>
        <v>0</v>
      </c>
      <c r="K99" s="158">
        <f>K140</f>
        <v>0</v>
      </c>
      <c r="L99" s="155"/>
      <c r="M99" s="159"/>
    </row>
    <row r="100" spans="1:31" s="10" customFormat="1" ht="19.899999999999999" customHeight="1">
      <c r="B100" s="154"/>
      <c r="C100" s="155"/>
      <c r="D100" s="156" t="s">
        <v>640</v>
      </c>
      <c r="E100" s="157"/>
      <c r="F100" s="157"/>
      <c r="G100" s="157"/>
      <c r="H100" s="157"/>
      <c r="I100" s="158">
        <f>Q155</f>
        <v>0</v>
      </c>
      <c r="J100" s="158">
        <f>R155</f>
        <v>0</v>
      </c>
      <c r="K100" s="158">
        <f>K155</f>
        <v>0</v>
      </c>
      <c r="L100" s="155"/>
      <c r="M100" s="159"/>
    </row>
    <row r="101" spans="1:31" s="10" customFormat="1" ht="19.899999999999999" customHeight="1">
      <c r="B101" s="154"/>
      <c r="C101" s="155"/>
      <c r="D101" s="156" t="s">
        <v>788</v>
      </c>
      <c r="E101" s="157"/>
      <c r="F101" s="157"/>
      <c r="G101" s="157"/>
      <c r="H101" s="157"/>
      <c r="I101" s="158">
        <f>Q180</f>
        <v>0</v>
      </c>
      <c r="J101" s="158">
        <f>R180</f>
        <v>0</v>
      </c>
      <c r="K101" s="158">
        <f>K180</f>
        <v>0</v>
      </c>
      <c r="L101" s="155"/>
      <c r="M101" s="159"/>
    </row>
    <row r="102" spans="1:31" s="2" customFormat="1" ht="21.75" customHeight="1">
      <c r="A102" s="34"/>
      <c r="B102" s="35"/>
      <c r="C102" s="36"/>
      <c r="D102" s="36"/>
      <c r="E102" s="36"/>
      <c r="F102" s="36"/>
      <c r="G102" s="36"/>
      <c r="H102" s="36"/>
      <c r="I102" s="36"/>
      <c r="J102" s="36"/>
      <c r="K102" s="36"/>
      <c r="L102" s="36"/>
      <c r="M102" s="51"/>
      <c r="S102" s="34"/>
      <c r="T102" s="34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</row>
    <row r="103" spans="1:31" s="2" customFormat="1" ht="6.95" customHeight="1">
      <c r="A103" s="34"/>
      <c r="B103" s="54"/>
      <c r="C103" s="55"/>
      <c r="D103" s="55"/>
      <c r="E103" s="55"/>
      <c r="F103" s="55"/>
      <c r="G103" s="55"/>
      <c r="H103" s="55"/>
      <c r="I103" s="55"/>
      <c r="J103" s="55"/>
      <c r="K103" s="55"/>
      <c r="L103" s="55"/>
      <c r="M103" s="51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</row>
    <row r="107" spans="1:31" s="2" customFormat="1" ht="6.95" customHeight="1">
      <c r="A107" s="34"/>
      <c r="B107" s="56"/>
      <c r="C107" s="57"/>
      <c r="D107" s="57"/>
      <c r="E107" s="57"/>
      <c r="F107" s="57"/>
      <c r="G107" s="57"/>
      <c r="H107" s="57"/>
      <c r="I107" s="57"/>
      <c r="J107" s="57"/>
      <c r="K107" s="57"/>
      <c r="L107" s="57"/>
      <c r="M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pans="1:31" s="2" customFormat="1" ht="24.95" customHeight="1">
      <c r="A108" s="34"/>
      <c r="B108" s="35"/>
      <c r="C108" s="23" t="s">
        <v>141</v>
      </c>
      <c r="D108" s="36"/>
      <c r="E108" s="36"/>
      <c r="F108" s="36"/>
      <c r="G108" s="36"/>
      <c r="H108" s="36"/>
      <c r="I108" s="36"/>
      <c r="J108" s="36"/>
      <c r="K108" s="36"/>
      <c r="L108" s="36"/>
      <c r="M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pans="1:31" s="2" customFormat="1" ht="6.95" customHeight="1">
      <c r="A109" s="34"/>
      <c r="B109" s="35"/>
      <c r="C109" s="36"/>
      <c r="D109" s="36"/>
      <c r="E109" s="36"/>
      <c r="F109" s="36"/>
      <c r="G109" s="36"/>
      <c r="H109" s="36"/>
      <c r="I109" s="36"/>
      <c r="J109" s="36"/>
      <c r="K109" s="36"/>
      <c r="L109" s="36"/>
      <c r="M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pans="1:31" s="2" customFormat="1" ht="12" customHeight="1">
      <c r="A110" s="34"/>
      <c r="B110" s="35"/>
      <c r="C110" s="29" t="s">
        <v>17</v>
      </c>
      <c r="D110" s="36"/>
      <c r="E110" s="36"/>
      <c r="F110" s="36"/>
      <c r="G110" s="36"/>
      <c r="H110" s="36"/>
      <c r="I110" s="36"/>
      <c r="J110" s="36"/>
      <c r="K110" s="36"/>
      <c r="L110" s="36"/>
      <c r="M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31" s="2" customFormat="1" ht="16.5" customHeight="1">
      <c r="A111" s="34"/>
      <c r="B111" s="35"/>
      <c r="C111" s="36"/>
      <c r="D111" s="36"/>
      <c r="E111" s="302" t="str">
        <f>E7</f>
        <v>Oprava nástupišť v obvodu ST Zlín</v>
      </c>
      <c r="F111" s="303"/>
      <c r="G111" s="303"/>
      <c r="H111" s="303"/>
      <c r="I111" s="36"/>
      <c r="J111" s="36"/>
      <c r="K111" s="36"/>
      <c r="L111" s="36"/>
      <c r="M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31" s="2" customFormat="1" ht="12" customHeight="1">
      <c r="A112" s="34"/>
      <c r="B112" s="35"/>
      <c r="C112" s="29" t="s">
        <v>122</v>
      </c>
      <c r="D112" s="36"/>
      <c r="E112" s="36"/>
      <c r="F112" s="36"/>
      <c r="G112" s="36"/>
      <c r="H112" s="36"/>
      <c r="I112" s="36"/>
      <c r="J112" s="36"/>
      <c r="K112" s="36"/>
      <c r="L112" s="36"/>
      <c r="M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5" s="2" customFormat="1" ht="16.5" customHeight="1">
      <c r="A113" s="34"/>
      <c r="B113" s="35"/>
      <c r="C113" s="36"/>
      <c r="D113" s="36"/>
      <c r="E113" s="296" t="str">
        <f>E9</f>
        <v>SO 01.4 - zast. Vésky - orientační systém</v>
      </c>
      <c r="F113" s="301"/>
      <c r="G113" s="301"/>
      <c r="H113" s="301"/>
      <c r="I113" s="36"/>
      <c r="J113" s="36"/>
      <c r="K113" s="36"/>
      <c r="L113" s="36"/>
      <c r="M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5" s="2" customFormat="1" ht="6.95" customHeight="1">
      <c r="A114" s="34"/>
      <c r="B114" s="35"/>
      <c r="C114" s="36"/>
      <c r="D114" s="36"/>
      <c r="E114" s="36"/>
      <c r="F114" s="36"/>
      <c r="G114" s="36"/>
      <c r="H114" s="36"/>
      <c r="I114" s="36"/>
      <c r="J114" s="36"/>
      <c r="K114" s="36"/>
      <c r="L114" s="36"/>
      <c r="M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5" s="2" customFormat="1" ht="12" customHeight="1">
      <c r="A115" s="34"/>
      <c r="B115" s="35"/>
      <c r="C115" s="29" t="s">
        <v>21</v>
      </c>
      <c r="D115" s="36"/>
      <c r="E115" s="36"/>
      <c r="F115" s="27" t="str">
        <f>F12</f>
        <v xml:space="preserve"> </v>
      </c>
      <c r="G115" s="36"/>
      <c r="H115" s="36"/>
      <c r="I115" s="29" t="s">
        <v>23</v>
      </c>
      <c r="J115" s="66">
        <f>IF(J12="","",J12)</f>
        <v>0</v>
      </c>
      <c r="K115" s="36"/>
      <c r="L115" s="36"/>
      <c r="M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5" s="2" customFormat="1" ht="6.95" customHeight="1">
      <c r="A116" s="34"/>
      <c r="B116" s="35"/>
      <c r="C116" s="36"/>
      <c r="D116" s="36"/>
      <c r="E116" s="36"/>
      <c r="F116" s="36"/>
      <c r="G116" s="36"/>
      <c r="H116" s="36"/>
      <c r="I116" s="36"/>
      <c r="J116" s="36"/>
      <c r="K116" s="36"/>
      <c r="L116" s="36"/>
      <c r="M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5" s="2" customFormat="1" ht="15.2" customHeight="1">
      <c r="A117" s="34"/>
      <c r="B117" s="35"/>
      <c r="C117" s="29" t="s">
        <v>24</v>
      </c>
      <c r="D117" s="36"/>
      <c r="E117" s="36"/>
      <c r="F117" s="27" t="str">
        <f>E15</f>
        <v xml:space="preserve"> </v>
      </c>
      <c r="G117" s="36"/>
      <c r="H117" s="36"/>
      <c r="I117" s="29" t="s">
        <v>29</v>
      </c>
      <c r="J117" s="32" t="str">
        <f>E21</f>
        <v xml:space="preserve"> </v>
      </c>
      <c r="K117" s="36"/>
      <c r="L117" s="36"/>
      <c r="M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5" s="2" customFormat="1" ht="15.2" customHeight="1">
      <c r="A118" s="34"/>
      <c r="B118" s="35"/>
      <c r="C118" s="29" t="s">
        <v>27</v>
      </c>
      <c r="D118" s="36"/>
      <c r="E118" s="36"/>
      <c r="F118" s="27" t="str">
        <f>IF(E18="","",E18)</f>
        <v>Vyplň údaj</v>
      </c>
      <c r="G118" s="36"/>
      <c r="H118" s="36"/>
      <c r="I118" s="29" t="s">
        <v>30</v>
      </c>
      <c r="J118" s="32" t="str">
        <f>E24</f>
        <v xml:space="preserve"> </v>
      </c>
      <c r="K118" s="36"/>
      <c r="L118" s="36"/>
      <c r="M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65" s="2" customFormat="1" ht="10.35" customHeight="1">
      <c r="A119" s="34"/>
      <c r="B119" s="35"/>
      <c r="C119" s="36"/>
      <c r="D119" s="36"/>
      <c r="E119" s="36"/>
      <c r="F119" s="36"/>
      <c r="G119" s="36"/>
      <c r="H119" s="36"/>
      <c r="I119" s="36"/>
      <c r="J119" s="36"/>
      <c r="K119" s="36"/>
      <c r="L119" s="36"/>
      <c r="M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65" s="11" customFormat="1" ht="29.25" customHeight="1">
      <c r="A120" s="160"/>
      <c r="B120" s="161"/>
      <c r="C120" s="162" t="s">
        <v>142</v>
      </c>
      <c r="D120" s="163" t="s">
        <v>57</v>
      </c>
      <c r="E120" s="163" t="s">
        <v>53</v>
      </c>
      <c r="F120" s="163" t="s">
        <v>54</v>
      </c>
      <c r="G120" s="163" t="s">
        <v>143</v>
      </c>
      <c r="H120" s="163" t="s">
        <v>144</v>
      </c>
      <c r="I120" s="163" t="s">
        <v>145</v>
      </c>
      <c r="J120" s="163" t="s">
        <v>146</v>
      </c>
      <c r="K120" s="163" t="s">
        <v>130</v>
      </c>
      <c r="L120" s="164" t="s">
        <v>147</v>
      </c>
      <c r="M120" s="165"/>
      <c r="N120" s="75" t="s">
        <v>1</v>
      </c>
      <c r="O120" s="76" t="s">
        <v>36</v>
      </c>
      <c r="P120" s="76" t="s">
        <v>148</v>
      </c>
      <c r="Q120" s="76" t="s">
        <v>149</v>
      </c>
      <c r="R120" s="76" t="s">
        <v>150</v>
      </c>
      <c r="S120" s="76" t="s">
        <v>151</v>
      </c>
      <c r="T120" s="76" t="s">
        <v>152</v>
      </c>
      <c r="U120" s="76" t="s">
        <v>153</v>
      </c>
      <c r="V120" s="76" t="s">
        <v>154</v>
      </c>
      <c r="W120" s="76" t="s">
        <v>155</v>
      </c>
      <c r="X120" s="77" t="s">
        <v>156</v>
      </c>
      <c r="Y120" s="160"/>
      <c r="Z120" s="160"/>
      <c r="AA120" s="160"/>
      <c r="AB120" s="160"/>
      <c r="AC120" s="160"/>
      <c r="AD120" s="160"/>
      <c r="AE120" s="160"/>
    </row>
    <row r="121" spans="1:65" s="2" customFormat="1" ht="22.9" customHeight="1">
      <c r="A121" s="34"/>
      <c r="B121" s="35"/>
      <c r="C121" s="82" t="s">
        <v>157</v>
      </c>
      <c r="D121" s="36"/>
      <c r="E121" s="36"/>
      <c r="F121" s="36"/>
      <c r="G121" s="36"/>
      <c r="H121" s="36"/>
      <c r="I121" s="36"/>
      <c r="J121" s="36"/>
      <c r="K121" s="166">
        <f>BK121</f>
        <v>0</v>
      </c>
      <c r="L121" s="36"/>
      <c r="M121" s="39"/>
      <c r="N121" s="78"/>
      <c r="O121" s="167"/>
      <c r="P121" s="79"/>
      <c r="Q121" s="168">
        <f>Q122</f>
        <v>0</v>
      </c>
      <c r="R121" s="168">
        <f>R122</f>
        <v>0</v>
      </c>
      <c r="S121" s="79"/>
      <c r="T121" s="169">
        <f>T122</f>
        <v>0</v>
      </c>
      <c r="U121" s="79"/>
      <c r="V121" s="169">
        <f>V122</f>
        <v>2.9532400000000001</v>
      </c>
      <c r="W121" s="79"/>
      <c r="X121" s="170">
        <f>X122</f>
        <v>0</v>
      </c>
      <c r="Y121" s="34"/>
      <c r="Z121" s="34"/>
      <c r="AA121" s="34"/>
      <c r="AB121" s="34"/>
      <c r="AC121" s="34"/>
      <c r="AD121" s="34"/>
      <c r="AE121" s="34"/>
      <c r="AT121" s="17" t="s">
        <v>73</v>
      </c>
      <c r="AU121" s="17" t="s">
        <v>132</v>
      </c>
      <c r="BK121" s="171">
        <f>BK122</f>
        <v>0</v>
      </c>
    </row>
    <row r="122" spans="1:65" s="12" customFormat="1" ht="25.9" customHeight="1">
      <c r="B122" s="172"/>
      <c r="C122" s="173"/>
      <c r="D122" s="174" t="s">
        <v>73</v>
      </c>
      <c r="E122" s="175" t="s">
        <v>158</v>
      </c>
      <c r="F122" s="175" t="s">
        <v>159</v>
      </c>
      <c r="G122" s="173"/>
      <c r="H122" s="173"/>
      <c r="I122" s="176"/>
      <c r="J122" s="176"/>
      <c r="K122" s="177">
        <f>BK122</f>
        <v>0</v>
      </c>
      <c r="L122" s="173"/>
      <c r="M122" s="178"/>
      <c r="N122" s="179"/>
      <c r="O122" s="180"/>
      <c r="P122" s="180"/>
      <c r="Q122" s="181">
        <f>Q123+Q140+Q155+Q180</f>
        <v>0</v>
      </c>
      <c r="R122" s="181">
        <f>R123+R140+R155+R180</f>
        <v>0</v>
      </c>
      <c r="S122" s="180"/>
      <c r="T122" s="182">
        <f>T123+T140+T155+T180</f>
        <v>0</v>
      </c>
      <c r="U122" s="180"/>
      <c r="V122" s="182">
        <f>V123+V140+V155+V180</f>
        <v>2.9532400000000001</v>
      </c>
      <c r="W122" s="180"/>
      <c r="X122" s="183">
        <f>X123+X140+X155+X180</f>
        <v>0</v>
      </c>
      <c r="AR122" s="184" t="s">
        <v>82</v>
      </c>
      <c r="AT122" s="185" t="s">
        <v>73</v>
      </c>
      <c r="AU122" s="185" t="s">
        <v>74</v>
      </c>
      <c r="AY122" s="184" t="s">
        <v>160</v>
      </c>
      <c r="BK122" s="186">
        <f>BK123+BK140+BK155+BK180</f>
        <v>0</v>
      </c>
    </row>
    <row r="123" spans="1:65" s="12" customFormat="1" ht="22.9" customHeight="1">
      <c r="B123" s="172"/>
      <c r="C123" s="173"/>
      <c r="D123" s="174" t="s">
        <v>73</v>
      </c>
      <c r="E123" s="187" t="s">
        <v>82</v>
      </c>
      <c r="F123" s="187" t="s">
        <v>452</v>
      </c>
      <c r="G123" s="173"/>
      <c r="H123" s="173"/>
      <c r="I123" s="176"/>
      <c r="J123" s="176"/>
      <c r="K123" s="188">
        <f>BK123</f>
        <v>0</v>
      </c>
      <c r="L123" s="173"/>
      <c r="M123" s="178"/>
      <c r="N123" s="179"/>
      <c r="O123" s="180"/>
      <c r="P123" s="180"/>
      <c r="Q123" s="181">
        <f>SUM(Q124:Q139)</f>
        <v>0</v>
      </c>
      <c r="R123" s="181">
        <f>SUM(R124:R139)</f>
        <v>0</v>
      </c>
      <c r="S123" s="180"/>
      <c r="T123" s="182">
        <f>SUM(T124:T139)</f>
        <v>0</v>
      </c>
      <c r="U123" s="180"/>
      <c r="V123" s="182">
        <f>SUM(V124:V139)</f>
        <v>0</v>
      </c>
      <c r="W123" s="180"/>
      <c r="X123" s="183">
        <f>SUM(X124:X139)</f>
        <v>0</v>
      </c>
      <c r="AR123" s="184" t="s">
        <v>82</v>
      </c>
      <c r="AT123" s="185" t="s">
        <v>73</v>
      </c>
      <c r="AU123" s="185" t="s">
        <v>82</v>
      </c>
      <c r="AY123" s="184" t="s">
        <v>160</v>
      </c>
      <c r="BK123" s="186">
        <f>SUM(BK124:BK139)</f>
        <v>0</v>
      </c>
    </row>
    <row r="124" spans="1:65" s="2" customFormat="1" ht="33" customHeight="1">
      <c r="A124" s="34"/>
      <c r="B124" s="35"/>
      <c r="C124" s="189" t="s">
        <v>82</v>
      </c>
      <c r="D124" s="189" t="s">
        <v>163</v>
      </c>
      <c r="E124" s="190" t="s">
        <v>789</v>
      </c>
      <c r="F124" s="191" t="s">
        <v>790</v>
      </c>
      <c r="G124" s="192" t="s">
        <v>191</v>
      </c>
      <c r="H124" s="193">
        <v>1</v>
      </c>
      <c r="I124" s="194"/>
      <c r="J124" s="194"/>
      <c r="K124" s="195">
        <f>ROUND(P124*H124,2)</f>
        <v>0</v>
      </c>
      <c r="L124" s="191" t="s">
        <v>644</v>
      </c>
      <c r="M124" s="39"/>
      <c r="N124" s="196" t="s">
        <v>1</v>
      </c>
      <c r="O124" s="197" t="s">
        <v>37</v>
      </c>
      <c r="P124" s="198">
        <f>I124+J124</f>
        <v>0</v>
      </c>
      <c r="Q124" s="198">
        <f>ROUND(I124*H124,2)</f>
        <v>0</v>
      </c>
      <c r="R124" s="198">
        <f>ROUND(J124*H124,2)</f>
        <v>0</v>
      </c>
      <c r="S124" s="71"/>
      <c r="T124" s="199">
        <f>S124*H124</f>
        <v>0</v>
      </c>
      <c r="U124" s="199">
        <v>0</v>
      </c>
      <c r="V124" s="199">
        <f>U124*H124</f>
        <v>0</v>
      </c>
      <c r="W124" s="199">
        <v>0</v>
      </c>
      <c r="X124" s="200">
        <f>W124*H124</f>
        <v>0</v>
      </c>
      <c r="Y124" s="34"/>
      <c r="Z124" s="34"/>
      <c r="AA124" s="34"/>
      <c r="AB124" s="34"/>
      <c r="AC124" s="34"/>
      <c r="AD124" s="34"/>
      <c r="AE124" s="34"/>
      <c r="AR124" s="201" t="s">
        <v>168</v>
      </c>
      <c r="AT124" s="201" t="s">
        <v>163</v>
      </c>
      <c r="AU124" s="201" t="s">
        <v>84</v>
      </c>
      <c r="AY124" s="17" t="s">
        <v>160</v>
      </c>
      <c r="BE124" s="202">
        <f>IF(O124="základní",K124,0)</f>
        <v>0</v>
      </c>
      <c r="BF124" s="202">
        <f>IF(O124="snížená",K124,0)</f>
        <v>0</v>
      </c>
      <c r="BG124" s="202">
        <f>IF(O124="zákl. přenesená",K124,0)</f>
        <v>0</v>
      </c>
      <c r="BH124" s="202">
        <f>IF(O124="sníž. přenesená",K124,0)</f>
        <v>0</v>
      </c>
      <c r="BI124" s="202">
        <f>IF(O124="nulová",K124,0)</f>
        <v>0</v>
      </c>
      <c r="BJ124" s="17" t="s">
        <v>82</v>
      </c>
      <c r="BK124" s="202">
        <f>ROUND(P124*H124,2)</f>
        <v>0</v>
      </c>
      <c r="BL124" s="17" t="s">
        <v>168</v>
      </c>
      <c r="BM124" s="201" t="s">
        <v>791</v>
      </c>
    </row>
    <row r="125" spans="1:65" s="2" customFormat="1" ht="19.5">
      <c r="A125" s="34"/>
      <c r="B125" s="35"/>
      <c r="C125" s="36"/>
      <c r="D125" s="203" t="s">
        <v>170</v>
      </c>
      <c r="E125" s="36"/>
      <c r="F125" s="204" t="s">
        <v>792</v>
      </c>
      <c r="G125" s="36"/>
      <c r="H125" s="36"/>
      <c r="I125" s="205"/>
      <c r="J125" s="205"/>
      <c r="K125" s="36"/>
      <c r="L125" s="36"/>
      <c r="M125" s="39"/>
      <c r="N125" s="206"/>
      <c r="O125" s="207"/>
      <c r="P125" s="71"/>
      <c r="Q125" s="71"/>
      <c r="R125" s="71"/>
      <c r="S125" s="71"/>
      <c r="T125" s="71"/>
      <c r="U125" s="71"/>
      <c r="V125" s="71"/>
      <c r="W125" s="71"/>
      <c r="X125" s="72"/>
      <c r="Y125" s="34"/>
      <c r="Z125" s="34"/>
      <c r="AA125" s="34"/>
      <c r="AB125" s="34"/>
      <c r="AC125" s="34"/>
      <c r="AD125" s="34"/>
      <c r="AE125" s="34"/>
      <c r="AT125" s="17" t="s">
        <v>170</v>
      </c>
      <c r="AU125" s="17" t="s">
        <v>84</v>
      </c>
    </row>
    <row r="126" spans="1:65" s="2" customFormat="1" ht="24">
      <c r="A126" s="34"/>
      <c r="B126" s="35"/>
      <c r="C126" s="189" t="s">
        <v>84</v>
      </c>
      <c r="D126" s="189" t="s">
        <v>163</v>
      </c>
      <c r="E126" s="190" t="s">
        <v>793</v>
      </c>
      <c r="F126" s="191" t="s">
        <v>794</v>
      </c>
      <c r="G126" s="192" t="s">
        <v>191</v>
      </c>
      <c r="H126" s="193">
        <v>1.1619999999999999</v>
      </c>
      <c r="I126" s="194"/>
      <c r="J126" s="194"/>
      <c r="K126" s="195">
        <f>ROUND(P126*H126,2)</f>
        <v>0</v>
      </c>
      <c r="L126" s="191" t="s">
        <v>644</v>
      </c>
      <c r="M126" s="39"/>
      <c r="N126" s="196" t="s">
        <v>1</v>
      </c>
      <c r="O126" s="197" t="s">
        <v>37</v>
      </c>
      <c r="P126" s="198">
        <f>I126+J126</f>
        <v>0</v>
      </c>
      <c r="Q126" s="198">
        <f>ROUND(I126*H126,2)</f>
        <v>0</v>
      </c>
      <c r="R126" s="198">
        <f>ROUND(J126*H126,2)</f>
        <v>0</v>
      </c>
      <c r="S126" s="71"/>
      <c r="T126" s="199">
        <f>S126*H126</f>
        <v>0</v>
      </c>
      <c r="U126" s="199">
        <v>0</v>
      </c>
      <c r="V126" s="199">
        <f>U126*H126</f>
        <v>0</v>
      </c>
      <c r="W126" s="199">
        <v>0</v>
      </c>
      <c r="X126" s="200">
        <f>W126*H126</f>
        <v>0</v>
      </c>
      <c r="Y126" s="34"/>
      <c r="Z126" s="34"/>
      <c r="AA126" s="34"/>
      <c r="AB126" s="34"/>
      <c r="AC126" s="34"/>
      <c r="AD126" s="34"/>
      <c r="AE126" s="34"/>
      <c r="AR126" s="201" t="s">
        <v>168</v>
      </c>
      <c r="AT126" s="201" t="s">
        <v>163</v>
      </c>
      <c r="AU126" s="201" t="s">
        <v>84</v>
      </c>
      <c r="AY126" s="17" t="s">
        <v>160</v>
      </c>
      <c r="BE126" s="202">
        <f>IF(O126="základní",K126,0)</f>
        <v>0</v>
      </c>
      <c r="BF126" s="202">
        <f>IF(O126="snížená",K126,0)</f>
        <v>0</v>
      </c>
      <c r="BG126" s="202">
        <f>IF(O126="zákl. přenesená",K126,0)</f>
        <v>0</v>
      </c>
      <c r="BH126" s="202">
        <f>IF(O126="sníž. přenesená",K126,0)</f>
        <v>0</v>
      </c>
      <c r="BI126" s="202">
        <f>IF(O126="nulová",K126,0)</f>
        <v>0</v>
      </c>
      <c r="BJ126" s="17" t="s">
        <v>82</v>
      </c>
      <c r="BK126" s="202">
        <f>ROUND(P126*H126,2)</f>
        <v>0</v>
      </c>
      <c r="BL126" s="17" t="s">
        <v>168</v>
      </c>
      <c r="BM126" s="201" t="s">
        <v>795</v>
      </c>
    </row>
    <row r="127" spans="1:65" s="2" customFormat="1" ht="29.25">
      <c r="A127" s="34"/>
      <c r="B127" s="35"/>
      <c r="C127" s="36"/>
      <c r="D127" s="203" t="s">
        <v>170</v>
      </c>
      <c r="E127" s="36"/>
      <c r="F127" s="204" t="s">
        <v>796</v>
      </c>
      <c r="G127" s="36"/>
      <c r="H127" s="36"/>
      <c r="I127" s="205"/>
      <c r="J127" s="205"/>
      <c r="K127" s="36"/>
      <c r="L127" s="36"/>
      <c r="M127" s="39"/>
      <c r="N127" s="206"/>
      <c r="O127" s="207"/>
      <c r="P127" s="71"/>
      <c r="Q127" s="71"/>
      <c r="R127" s="71"/>
      <c r="S127" s="71"/>
      <c r="T127" s="71"/>
      <c r="U127" s="71"/>
      <c r="V127" s="71"/>
      <c r="W127" s="71"/>
      <c r="X127" s="72"/>
      <c r="Y127" s="34"/>
      <c r="Z127" s="34"/>
      <c r="AA127" s="34"/>
      <c r="AB127" s="34"/>
      <c r="AC127" s="34"/>
      <c r="AD127" s="34"/>
      <c r="AE127" s="34"/>
      <c r="AT127" s="17" t="s">
        <v>170</v>
      </c>
      <c r="AU127" s="17" t="s">
        <v>84</v>
      </c>
    </row>
    <row r="128" spans="1:65" s="13" customFormat="1">
      <c r="B128" s="209"/>
      <c r="C128" s="210"/>
      <c r="D128" s="203" t="s">
        <v>195</v>
      </c>
      <c r="E128" s="211" t="s">
        <v>1</v>
      </c>
      <c r="F128" s="212" t="s">
        <v>797</v>
      </c>
      <c r="G128" s="210"/>
      <c r="H128" s="213">
        <v>1</v>
      </c>
      <c r="I128" s="214"/>
      <c r="J128" s="214"/>
      <c r="K128" s="210"/>
      <c r="L128" s="210"/>
      <c r="M128" s="215"/>
      <c r="N128" s="216"/>
      <c r="O128" s="217"/>
      <c r="P128" s="217"/>
      <c r="Q128" s="217"/>
      <c r="R128" s="217"/>
      <c r="S128" s="217"/>
      <c r="T128" s="217"/>
      <c r="U128" s="217"/>
      <c r="V128" s="217"/>
      <c r="W128" s="217"/>
      <c r="X128" s="218"/>
      <c r="AT128" s="219" t="s">
        <v>195</v>
      </c>
      <c r="AU128" s="219" t="s">
        <v>84</v>
      </c>
      <c r="AV128" s="13" t="s">
        <v>84</v>
      </c>
      <c r="AW128" s="13" t="s">
        <v>5</v>
      </c>
      <c r="AX128" s="13" t="s">
        <v>74</v>
      </c>
      <c r="AY128" s="219" t="s">
        <v>160</v>
      </c>
    </row>
    <row r="129" spans="1:65" s="13" customFormat="1">
      <c r="B129" s="209"/>
      <c r="C129" s="210"/>
      <c r="D129" s="203" t="s">
        <v>195</v>
      </c>
      <c r="E129" s="211" t="s">
        <v>1</v>
      </c>
      <c r="F129" s="212" t="s">
        <v>798</v>
      </c>
      <c r="G129" s="210"/>
      <c r="H129" s="213">
        <v>0.16200000000000001</v>
      </c>
      <c r="I129" s="214"/>
      <c r="J129" s="214"/>
      <c r="K129" s="210"/>
      <c r="L129" s="210"/>
      <c r="M129" s="215"/>
      <c r="N129" s="216"/>
      <c r="O129" s="217"/>
      <c r="P129" s="217"/>
      <c r="Q129" s="217"/>
      <c r="R129" s="217"/>
      <c r="S129" s="217"/>
      <c r="T129" s="217"/>
      <c r="U129" s="217"/>
      <c r="V129" s="217"/>
      <c r="W129" s="217"/>
      <c r="X129" s="218"/>
      <c r="AT129" s="219" t="s">
        <v>195</v>
      </c>
      <c r="AU129" s="219" t="s">
        <v>84</v>
      </c>
      <c r="AV129" s="13" t="s">
        <v>84</v>
      </c>
      <c r="AW129" s="13" t="s">
        <v>5</v>
      </c>
      <c r="AX129" s="13" t="s">
        <v>74</v>
      </c>
      <c r="AY129" s="219" t="s">
        <v>160</v>
      </c>
    </row>
    <row r="130" spans="1:65" s="14" customFormat="1">
      <c r="B130" s="220"/>
      <c r="C130" s="221"/>
      <c r="D130" s="203" t="s">
        <v>195</v>
      </c>
      <c r="E130" s="222" t="s">
        <v>1</v>
      </c>
      <c r="F130" s="223" t="s">
        <v>198</v>
      </c>
      <c r="G130" s="221"/>
      <c r="H130" s="224">
        <v>1.1619999999999999</v>
      </c>
      <c r="I130" s="225"/>
      <c r="J130" s="225"/>
      <c r="K130" s="221"/>
      <c r="L130" s="221"/>
      <c r="M130" s="226"/>
      <c r="N130" s="227"/>
      <c r="O130" s="228"/>
      <c r="P130" s="228"/>
      <c r="Q130" s="228"/>
      <c r="R130" s="228"/>
      <c r="S130" s="228"/>
      <c r="T130" s="228"/>
      <c r="U130" s="228"/>
      <c r="V130" s="228"/>
      <c r="W130" s="228"/>
      <c r="X130" s="229"/>
      <c r="AT130" s="230" t="s">
        <v>195</v>
      </c>
      <c r="AU130" s="230" t="s">
        <v>84</v>
      </c>
      <c r="AV130" s="14" t="s">
        <v>168</v>
      </c>
      <c r="AW130" s="14" t="s">
        <v>5</v>
      </c>
      <c r="AX130" s="14" t="s">
        <v>82</v>
      </c>
      <c r="AY130" s="230" t="s">
        <v>160</v>
      </c>
    </row>
    <row r="131" spans="1:65" s="2" customFormat="1" ht="33" customHeight="1">
      <c r="A131" s="34"/>
      <c r="B131" s="35"/>
      <c r="C131" s="189" t="s">
        <v>182</v>
      </c>
      <c r="D131" s="189" t="s">
        <v>163</v>
      </c>
      <c r="E131" s="190" t="s">
        <v>799</v>
      </c>
      <c r="F131" s="191" t="s">
        <v>800</v>
      </c>
      <c r="G131" s="192" t="s">
        <v>191</v>
      </c>
      <c r="H131" s="193">
        <v>2.1619999999999999</v>
      </c>
      <c r="I131" s="194"/>
      <c r="J131" s="194"/>
      <c r="K131" s="195">
        <f>ROUND(P131*H131,2)</f>
        <v>0</v>
      </c>
      <c r="L131" s="191" t="s">
        <v>644</v>
      </c>
      <c r="M131" s="39"/>
      <c r="N131" s="196" t="s">
        <v>1</v>
      </c>
      <c r="O131" s="197" t="s">
        <v>37</v>
      </c>
      <c r="P131" s="198">
        <f>I131+J131</f>
        <v>0</v>
      </c>
      <c r="Q131" s="198">
        <f>ROUND(I131*H131,2)</f>
        <v>0</v>
      </c>
      <c r="R131" s="198">
        <f>ROUND(J131*H131,2)</f>
        <v>0</v>
      </c>
      <c r="S131" s="71"/>
      <c r="T131" s="199">
        <f>S131*H131</f>
        <v>0</v>
      </c>
      <c r="U131" s="199">
        <v>0</v>
      </c>
      <c r="V131" s="199">
        <f>U131*H131</f>
        <v>0</v>
      </c>
      <c r="W131" s="199">
        <v>0</v>
      </c>
      <c r="X131" s="200">
        <f>W131*H131</f>
        <v>0</v>
      </c>
      <c r="Y131" s="34"/>
      <c r="Z131" s="34"/>
      <c r="AA131" s="34"/>
      <c r="AB131" s="34"/>
      <c r="AC131" s="34"/>
      <c r="AD131" s="34"/>
      <c r="AE131" s="34"/>
      <c r="AR131" s="201" t="s">
        <v>168</v>
      </c>
      <c r="AT131" s="201" t="s">
        <v>163</v>
      </c>
      <c r="AU131" s="201" t="s">
        <v>84</v>
      </c>
      <c r="AY131" s="17" t="s">
        <v>160</v>
      </c>
      <c r="BE131" s="202">
        <f>IF(O131="základní",K131,0)</f>
        <v>0</v>
      </c>
      <c r="BF131" s="202">
        <f>IF(O131="snížená",K131,0)</f>
        <v>0</v>
      </c>
      <c r="BG131" s="202">
        <f>IF(O131="zákl. přenesená",K131,0)</f>
        <v>0</v>
      </c>
      <c r="BH131" s="202">
        <f>IF(O131="sníž. přenesená",K131,0)</f>
        <v>0</v>
      </c>
      <c r="BI131" s="202">
        <f>IF(O131="nulová",K131,0)</f>
        <v>0</v>
      </c>
      <c r="BJ131" s="17" t="s">
        <v>82</v>
      </c>
      <c r="BK131" s="202">
        <f>ROUND(P131*H131,2)</f>
        <v>0</v>
      </c>
      <c r="BL131" s="17" t="s">
        <v>168</v>
      </c>
      <c r="BM131" s="201" t="s">
        <v>801</v>
      </c>
    </row>
    <row r="132" spans="1:65" s="2" customFormat="1" ht="39">
      <c r="A132" s="34"/>
      <c r="B132" s="35"/>
      <c r="C132" s="36"/>
      <c r="D132" s="203" t="s">
        <v>170</v>
      </c>
      <c r="E132" s="36"/>
      <c r="F132" s="204" t="s">
        <v>802</v>
      </c>
      <c r="G132" s="36"/>
      <c r="H132" s="36"/>
      <c r="I132" s="205"/>
      <c r="J132" s="205"/>
      <c r="K132" s="36"/>
      <c r="L132" s="36"/>
      <c r="M132" s="39"/>
      <c r="N132" s="206"/>
      <c r="O132" s="207"/>
      <c r="P132" s="71"/>
      <c r="Q132" s="71"/>
      <c r="R132" s="71"/>
      <c r="S132" s="71"/>
      <c r="T132" s="71"/>
      <c r="U132" s="71"/>
      <c r="V132" s="71"/>
      <c r="W132" s="71"/>
      <c r="X132" s="72"/>
      <c r="Y132" s="34"/>
      <c r="Z132" s="34"/>
      <c r="AA132" s="34"/>
      <c r="AB132" s="34"/>
      <c r="AC132" s="34"/>
      <c r="AD132" s="34"/>
      <c r="AE132" s="34"/>
      <c r="AT132" s="17" t="s">
        <v>170</v>
      </c>
      <c r="AU132" s="17" t="s">
        <v>84</v>
      </c>
    </row>
    <row r="133" spans="1:65" s="13" customFormat="1">
      <c r="B133" s="209"/>
      <c r="C133" s="210"/>
      <c r="D133" s="203" t="s">
        <v>195</v>
      </c>
      <c r="E133" s="211" t="s">
        <v>1</v>
      </c>
      <c r="F133" s="212" t="s">
        <v>803</v>
      </c>
      <c r="G133" s="210"/>
      <c r="H133" s="213">
        <v>2.1619999999999999</v>
      </c>
      <c r="I133" s="214"/>
      <c r="J133" s="214"/>
      <c r="K133" s="210"/>
      <c r="L133" s="210"/>
      <c r="M133" s="215"/>
      <c r="N133" s="216"/>
      <c r="O133" s="217"/>
      <c r="P133" s="217"/>
      <c r="Q133" s="217"/>
      <c r="R133" s="217"/>
      <c r="S133" s="217"/>
      <c r="T133" s="217"/>
      <c r="U133" s="217"/>
      <c r="V133" s="217"/>
      <c r="W133" s="217"/>
      <c r="X133" s="218"/>
      <c r="AT133" s="219" t="s">
        <v>195</v>
      </c>
      <c r="AU133" s="219" t="s">
        <v>84</v>
      </c>
      <c r="AV133" s="13" t="s">
        <v>84</v>
      </c>
      <c r="AW133" s="13" t="s">
        <v>5</v>
      </c>
      <c r="AX133" s="13" t="s">
        <v>82</v>
      </c>
      <c r="AY133" s="219" t="s">
        <v>160</v>
      </c>
    </row>
    <row r="134" spans="1:65" s="2" customFormat="1" ht="24">
      <c r="A134" s="34"/>
      <c r="B134" s="35"/>
      <c r="C134" s="189" t="s">
        <v>168</v>
      </c>
      <c r="D134" s="189" t="s">
        <v>163</v>
      </c>
      <c r="E134" s="190" t="s">
        <v>804</v>
      </c>
      <c r="F134" s="191" t="s">
        <v>805</v>
      </c>
      <c r="G134" s="192" t="s">
        <v>338</v>
      </c>
      <c r="H134" s="193">
        <v>3.2429999999999999</v>
      </c>
      <c r="I134" s="194"/>
      <c r="J134" s="194"/>
      <c r="K134" s="195">
        <f>ROUND(P134*H134,2)</f>
        <v>0</v>
      </c>
      <c r="L134" s="191" t="s">
        <v>644</v>
      </c>
      <c r="M134" s="39"/>
      <c r="N134" s="196" t="s">
        <v>1</v>
      </c>
      <c r="O134" s="197" t="s">
        <v>37</v>
      </c>
      <c r="P134" s="198">
        <f>I134+J134</f>
        <v>0</v>
      </c>
      <c r="Q134" s="198">
        <f>ROUND(I134*H134,2)</f>
        <v>0</v>
      </c>
      <c r="R134" s="198">
        <f>ROUND(J134*H134,2)</f>
        <v>0</v>
      </c>
      <c r="S134" s="71"/>
      <c r="T134" s="199">
        <f>S134*H134</f>
        <v>0</v>
      </c>
      <c r="U134" s="199">
        <v>0</v>
      </c>
      <c r="V134" s="199">
        <f>U134*H134</f>
        <v>0</v>
      </c>
      <c r="W134" s="199">
        <v>0</v>
      </c>
      <c r="X134" s="200">
        <f>W134*H134</f>
        <v>0</v>
      </c>
      <c r="Y134" s="34"/>
      <c r="Z134" s="34"/>
      <c r="AA134" s="34"/>
      <c r="AB134" s="34"/>
      <c r="AC134" s="34"/>
      <c r="AD134" s="34"/>
      <c r="AE134" s="34"/>
      <c r="AR134" s="201" t="s">
        <v>168</v>
      </c>
      <c r="AT134" s="201" t="s">
        <v>163</v>
      </c>
      <c r="AU134" s="201" t="s">
        <v>84</v>
      </c>
      <c r="AY134" s="17" t="s">
        <v>160</v>
      </c>
      <c r="BE134" s="202">
        <f>IF(O134="základní",K134,0)</f>
        <v>0</v>
      </c>
      <c r="BF134" s="202">
        <f>IF(O134="snížená",K134,0)</f>
        <v>0</v>
      </c>
      <c r="BG134" s="202">
        <f>IF(O134="zákl. přenesená",K134,0)</f>
        <v>0</v>
      </c>
      <c r="BH134" s="202">
        <f>IF(O134="sníž. přenesená",K134,0)</f>
        <v>0</v>
      </c>
      <c r="BI134" s="202">
        <f>IF(O134="nulová",K134,0)</f>
        <v>0</v>
      </c>
      <c r="BJ134" s="17" t="s">
        <v>82</v>
      </c>
      <c r="BK134" s="202">
        <f>ROUND(P134*H134,2)</f>
        <v>0</v>
      </c>
      <c r="BL134" s="17" t="s">
        <v>168</v>
      </c>
      <c r="BM134" s="201" t="s">
        <v>806</v>
      </c>
    </row>
    <row r="135" spans="1:65" s="2" customFormat="1" ht="29.25">
      <c r="A135" s="34"/>
      <c r="B135" s="35"/>
      <c r="C135" s="36"/>
      <c r="D135" s="203" t="s">
        <v>170</v>
      </c>
      <c r="E135" s="36"/>
      <c r="F135" s="204" t="s">
        <v>807</v>
      </c>
      <c r="G135" s="36"/>
      <c r="H135" s="36"/>
      <c r="I135" s="205"/>
      <c r="J135" s="205"/>
      <c r="K135" s="36"/>
      <c r="L135" s="36"/>
      <c r="M135" s="39"/>
      <c r="N135" s="206"/>
      <c r="O135" s="207"/>
      <c r="P135" s="71"/>
      <c r="Q135" s="71"/>
      <c r="R135" s="71"/>
      <c r="S135" s="71"/>
      <c r="T135" s="71"/>
      <c r="U135" s="71"/>
      <c r="V135" s="71"/>
      <c r="W135" s="71"/>
      <c r="X135" s="72"/>
      <c r="Y135" s="34"/>
      <c r="Z135" s="34"/>
      <c r="AA135" s="34"/>
      <c r="AB135" s="34"/>
      <c r="AC135" s="34"/>
      <c r="AD135" s="34"/>
      <c r="AE135" s="34"/>
      <c r="AT135" s="17" t="s">
        <v>170</v>
      </c>
      <c r="AU135" s="17" t="s">
        <v>84</v>
      </c>
    </row>
    <row r="136" spans="1:65" s="13" customFormat="1">
      <c r="B136" s="209"/>
      <c r="C136" s="210"/>
      <c r="D136" s="203" t="s">
        <v>195</v>
      </c>
      <c r="E136" s="211" t="s">
        <v>1</v>
      </c>
      <c r="F136" s="212" t="s">
        <v>808</v>
      </c>
      <c r="G136" s="210"/>
      <c r="H136" s="213">
        <v>3.2429999999999999</v>
      </c>
      <c r="I136" s="214"/>
      <c r="J136" s="214"/>
      <c r="K136" s="210"/>
      <c r="L136" s="210"/>
      <c r="M136" s="215"/>
      <c r="N136" s="216"/>
      <c r="O136" s="217"/>
      <c r="P136" s="217"/>
      <c r="Q136" s="217"/>
      <c r="R136" s="217"/>
      <c r="S136" s="217"/>
      <c r="T136" s="217"/>
      <c r="U136" s="217"/>
      <c r="V136" s="217"/>
      <c r="W136" s="217"/>
      <c r="X136" s="218"/>
      <c r="AT136" s="219" t="s">
        <v>195</v>
      </c>
      <c r="AU136" s="219" t="s">
        <v>84</v>
      </c>
      <c r="AV136" s="13" t="s">
        <v>84</v>
      </c>
      <c r="AW136" s="13" t="s">
        <v>5</v>
      </c>
      <c r="AX136" s="13" t="s">
        <v>74</v>
      </c>
      <c r="AY136" s="219" t="s">
        <v>160</v>
      </c>
    </row>
    <row r="137" spans="1:65" s="14" customFormat="1">
      <c r="B137" s="220"/>
      <c r="C137" s="221"/>
      <c r="D137" s="203" t="s">
        <v>195</v>
      </c>
      <c r="E137" s="222" t="s">
        <v>1</v>
      </c>
      <c r="F137" s="223" t="s">
        <v>198</v>
      </c>
      <c r="G137" s="221"/>
      <c r="H137" s="224">
        <v>3.2429999999999999</v>
      </c>
      <c r="I137" s="225"/>
      <c r="J137" s="225"/>
      <c r="K137" s="221"/>
      <c r="L137" s="221"/>
      <c r="M137" s="226"/>
      <c r="N137" s="227"/>
      <c r="O137" s="228"/>
      <c r="P137" s="228"/>
      <c r="Q137" s="228"/>
      <c r="R137" s="228"/>
      <c r="S137" s="228"/>
      <c r="T137" s="228"/>
      <c r="U137" s="228"/>
      <c r="V137" s="228"/>
      <c r="W137" s="228"/>
      <c r="X137" s="229"/>
      <c r="AT137" s="230" t="s">
        <v>195</v>
      </c>
      <c r="AU137" s="230" t="s">
        <v>84</v>
      </c>
      <c r="AV137" s="14" t="s">
        <v>168</v>
      </c>
      <c r="AW137" s="14" t="s">
        <v>5</v>
      </c>
      <c r="AX137" s="14" t="s">
        <v>82</v>
      </c>
      <c r="AY137" s="230" t="s">
        <v>160</v>
      </c>
    </row>
    <row r="138" spans="1:65" s="2" customFormat="1" ht="24.2" customHeight="1">
      <c r="A138" s="34"/>
      <c r="B138" s="35"/>
      <c r="C138" s="189" t="s">
        <v>161</v>
      </c>
      <c r="D138" s="189" t="s">
        <v>163</v>
      </c>
      <c r="E138" s="190" t="s">
        <v>809</v>
      </c>
      <c r="F138" s="191" t="s">
        <v>810</v>
      </c>
      <c r="G138" s="192" t="s">
        <v>191</v>
      </c>
      <c r="H138" s="193">
        <v>2.1619999999999999</v>
      </c>
      <c r="I138" s="194"/>
      <c r="J138" s="194"/>
      <c r="K138" s="195">
        <f>ROUND(P138*H138,2)</f>
        <v>0</v>
      </c>
      <c r="L138" s="191" t="s">
        <v>644</v>
      </c>
      <c r="M138" s="39"/>
      <c r="N138" s="196" t="s">
        <v>1</v>
      </c>
      <c r="O138" s="197" t="s">
        <v>37</v>
      </c>
      <c r="P138" s="198">
        <f>I138+J138</f>
        <v>0</v>
      </c>
      <c r="Q138" s="198">
        <f>ROUND(I138*H138,2)</f>
        <v>0</v>
      </c>
      <c r="R138" s="198">
        <f>ROUND(J138*H138,2)</f>
        <v>0</v>
      </c>
      <c r="S138" s="71"/>
      <c r="T138" s="199">
        <f>S138*H138</f>
        <v>0</v>
      </c>
      <c r="U138" s="199">
        <v>0</v>
      </c>
      <c r="V138" s="199">
        <f>U138*H138</f>
        <v>0</v>
      </c>
      <c r="W138" s="199">
        <v>0</v>
      </c>
      <c r="X138" s="200">
        <f>W138*H138</f>
        <v>0</v>
      </c>
      <c r="Y138" s="34"/>
      <c r="Z138" s="34"/>
      <c r="AA138" s="34"/>
      <c r="AB138" s="34"/>
      <c r="AC138" s="34"/>
      <c r="AD138" s="34"/>
      <c r="AE138" s="34"/>
      <c r="AR138" s="201" t="s">
        <v>168</v>
      </c>
      <c r="AT138" s="201" t="s">
        <v>163</v>
      </c>
      <c r="AU138" s="201" t="s">
        <v>84</v>
      </c>
      <c r="AY138" s="17" t="s">
        <v>160</v>
      </c>
      <c r="BE138" s="202">
        <f>IF(O138="základní",K138,0)</f>
        <v>0</v>
      </c>
      <c r="BF138" s="202">
        <f>IF(O138="snížená",K138,0)</f>
        <v>0</v>
      </c>
      <c r="BG138" s="202">
        <f>IF(O138="zákl. přenesená",K138,0)</f>
        <v>0</v>
      </c>
      <c r="BH138" s="202">
        <f>IF(O138="sníž. přenesená",K138,0)</f>
        <v>0</v>
      </c>
      <c r="BI138" s="202">
        <f>IF(O138="nulová",K138,0)</f>
        <v>0</v>
      </c>
      <c r="BJ138" s="17" t="s">
        <v>82</v>
      </c>
      <c r="BK138" s="202">
        <f>ROUND(P138*H138,2)</f>
        <v>0</v>
      </c>
      <c r="BL138" s="17" t="s">
        <v>168</v>
      </c>
      <c r="BM138" s="201" t="s">
        <v>811</v>
      </c>
    </row>
    <row r="139" spans="1:65" s="2" customFormat="1" ht="19.5">
      <c r="A139" s="34"/>
      <c r="B139" s="35"/>
      <c r="C139" s="36"/>
      <c r="D139" s="203" t="s">
        <v>170</v>
      </c>
      <c r="E139" s="36"/>
      <c r="F139" s="204" t="s">
        <v>812</v>
      </c>
      <c r="G139" s="36"/>
      <c r="H139" s="36"/>
      <c r="I139" s="205"/>
      <c r="J139" s="205"/>
      <c r="K139" s="36"/>
      <c r="L139" s="36"/>
      <c r="M139" s="39"/>
      <c r="N139" s="206"/>
      <c r="O139" s="207"/>
      <c r="P139" s="71"/>
      <c r="Q139" s="71"/>
      <c r="R139" s="71"/>
      <c r="S139" s="71"/>
      <c r="T139" s="71"/>
      <c r="U139" s="71"/>
      <c r="V139" s="71"/>
      <c r="W139" s="71"/>
      <c r="X139" s="72"/>
      <c r="Y139" s="34"/>
      <c r="Z139" s="34"/>
      <c r="AA139" s="34"/>
      <c r="AB139" s="34"/>
      <c r="AC139" s="34"/>
      <c r="AD139" s="34"/>
      <c r="AE139" s="34"/>
      <c r="AT139" s="17" t="s">
        <v>170</v>
      </c>
      <c r="AU139" s="17" t="s">
        <v>84</v>
      </c>
    </row>
    <row r="140" spans="1:65" s="12" customFormat="1" ht="22.9" customHeight="1">
      <c r="B140" s="172"/>
      <c r="C140" s="173"/>
      <c r="D140" s="174" t="s">
        <v>73</v>
      </c>
      <c r="E140" s="187" t="s">
        <v>182</v>
      </c>
      <c r="F140" s="187" t="s">
        <v>641</v>
      </c>
      <c r="G140" s="173"/>
      <c r="H140" s="173"/>
      <c r="I140" s="176"/>
      <c r="J140" s="176"/>
      <c r="K140" s="188">
        <f>BK140</f>
        <v>0</v>
      </c>
      <c r="L140" s="173"/>
      <c r="M140" s="178"/>
      <c r="N140" s="179"/>
      <c r="O140" s="180"/>
      <c r="P140" s="180"/>
      <c r="Q140" s="181">
        <f>SUM(Q141:Q154)</f>
        <v>0</v>
      </c>
      <c r="R140" s="181">
        <f>SUM(R141:R154)</f>
        <v>0</v>
      </c>
      <c r="S140" s="180"/>
      <c r="T140" s="182">
        <f>SUM(T141:T154)</f>
        <v>0</v>
      </c>
      <c r="U140" s="180"/>
      <c r="V140" s="182">
        <f>SUM(V141:V154)</f>
        <v>1.08734</v>
      </c>
      <c r="W140" s="180"/>
      <c r="X140" s="183">
        <f>SUM(X141:X154)</f>
        <v>0</v>
      </c>
      <c r="AR140" s="184" t="s">
        <v>82</v>
      </c>
      <c r="AT140" s="185" t="s">
        <v>73</v>
      </c>
      <c r="AU140" s="185" t="s">
        <v>82</v>
      </c>
      <c r="AY140" s="184" t="s">
        <v>160</v>
      </c>
      <c r="BK140" s="186">
        <f>SUM(BK141:BK154)</f>
        <v>0</v>
      </c>
    </row>
    <row r="141" spans="1:65" s="2" customFormat="1" ht="24">
      <c r="A141" s="34"/>
      <c r="B141" s="35"/>
      <c r="C141" s="189" t="s">
        <v>212</v>
      </c>
      <c r="D141" s="189" t="s">
        <v>163</v>
      </c>
      <c r="E141" s="190" t="s">
        <v>813</v>
      </c>
      <c r="F141" s="191" t="s">
        <v>814</v>
      </c>
      <c r="G141" s="192" t="s">
        <v>176</v>
      </c>
      <c r="H141" s="193">
        <v>2</v>
      </c>
      <c r="I141" s="194"/>
      <c r="J141" s="194"/>
      <c r="K141" s="195">
        <f>ROUND(P141*H141,2)</f>
        <v>0</v>
      </c>
      <c r="L141" s="191" t="s">
        <v>644</v>
      </c>
      <c r="M141" s="39"/>
      <c r="N141" s="196" t="s">
        <v>1</v>
      </c>
      <c r="O141" s="197" t="s">
        <v>37</v>
      </c>
      <c r="P141" s="198">
        <f>I141+J141</f>
        <v>0</v>
      </c>
      <c r="Q141" s="198">
        <f>ROUND(I141*H141,2)</f>
        <v>0</v>
      </c>
      <c r="R141" s="198">
        <f>ROUND(J141*H141,2)</f>
        <v>0</v>
      </c>
      <c r="S141" s="71"/>
      <c r="T141" s="199">
        <f>S141*H141</f>
        <v>0</v>
      </c>
      <c r="U141" s="199">
        <v>0.17488999999999999</v>
      </c>
      <c r="V141" s="199">
        <f>U141*H141</f>
        <v>0.34977999999999998</v>
      </c>
      <c r="W141" s="199">
        <v>0</v>
      </c>
      <c r="X141" s="200">
        <f>W141*H141</f>
        <v>0</v>
      </c>
      <c r="Y141" s="34"/>
      <c r="Z141" s="34"/>
      <c r="AA141" s="34"/>
      <c r="AB141" s="34"/>
      <c r="AC141" s="34"/>
      <c r="AD141" s="34"/>
      <c r="AE141" s="34"/>
      <c r="AR141" s="201" t="s">
        <v>168</v>
      </c>
      <c r="AT141" s="201" t="s">
        <v>163</v>
      </c>
      <c r="AU141" s="201" t="s">
        <v>84</v>
      </c>
      <c r="AY141" s="17" t="s">
        <v>160</v>
      </c>
      <c r="BE141" s="202">
        <f>IF(O141="základní",K141,0)</f>
        <v>0</v>
      </c>
      <c r="BF141" s="202">
        <f>IF(O141="snížená",K141,0)</f>
        <v>0</v>
      </c>
      <c r="BG141" s="202">
        <f>IF(O141="zákl. přenesená",K141,0)</f>
        <v>0</v>
      </c>
      <c r="BH141" s="202">
        <f>IF(O141="sníž. přenesená",K141,0)</f>
        <v>0</v>
      </c>
      <c r="BI141" s="202">
        <f>IF(O141="nulová",K141,0)</f>
        <v>0</v>
      </c>
      <c r="BJ141" s="17" t="s">
        <v>82</v>
      </c>
      <c r="BK141" s="202">
        <f>ROUND(P141*H141,2)</f>
        <v>0</v>
      </c>
      <c r="BL141" s="17" t="s">
        <v>168</v>
      </c>
      <c r="BM141" s="201" t="s">
        <v>815</v>
      </c>
    </row>
    <row r="142" spans="1:65" s="2" customFormat="1" ht="29.25">
      <c r="A142" s="34"/>
      <c r="B142" s="35"/>
      <c r="C142" s="36"/>
      <c r="D142" s="203" t="s">
        <v>170</v>
      </c>
      <c r="E142" s="36"/>
      <c r="F142" s="204" t="s">
        <v>816</v>
      </c>
      <c r="G142" s="36"/>
      <c r="H142" s="36"/>
      <c r="I142" s="205"/>
      <c r="J142" s="205"/>
      <c r="K142" s="36"/>
      <c r="L142" s="36"/>
      <c r="M142" s="39"/>
      <c r="N142" s="206"/>
      <c r="O142" s="207"/>
      <c r="P142" s="71"/>
      <c r="Q142" s="71"/>
      <c r="R142" s="71"/>
      <c r="S142" s="71"/>
      <c r="T142" s="71"/>
      <c r="U142" s="71"/>
      <c r="V142" s="71"/>
      <c r="W142" s="71"/>
      <c r="X142" s="72"/>
      <c r="Y142" s="34"/>
      <c r="Z142" s="34"/>
      <c r="AA142" s="34"/>
      <c r="AB142" s="34"/>
      <c r="AC142" s="34"/>
      <c r="AD142" s="34"/>
      <c r="AE142" s="34"/>
      <c r="AT142" s="17" t="s">
        <v>170</v>
      </c>
      <c r="AU142" s="17" t="s">
        <v>84</v>
      </c>
    </row>
    <row r="143" spans="1:65" s="15" customFormat="1">
      <c r="B143" s="231"/>
      <c r="C143" s="232"/>
      <c r="D143" s="203" t="s">
        <v>195</v>
      </c>
      <c r="E143" s="233" t="s">
        <v>1</v>
      </c>
      <c r="F143" s="234" t="s">
        <v>817</v>
      </c>
      <c r="G143" s="232"/>
      <c r="H143" s="233" t="s">
        <v>1</v>
      </c>
      <c r="I143" s="235"/>
      <c r="J143" s="235"/>
      <c r="K143" s="232"/>
      <c r="L143" s="232"/>
      <c r="M143" s="236"/>
      <c r="N143" s="237"/>
      <c r="O143" s="238"/>
      <c r="P143" s="238"/>
      <c r="Q143" s="238"/>
      <c r="R143" s="238"/>
      <c r="S143" s="238"/>
      <c r="T143" s="238"/>
      <c r="U143" s="238"/>
      <c r="V143" s="238"/>
      <c r="W143" s="238"/>
      <c r="X143" s="239"/>
      <c r="AT143" s="240" t="s">
        <v>195</v>
      </c>
      <c r="AU143" s="240" t="s">
        <v>84</v>
      </c>
      <c r="AV143" s="15" t="s">
        <v>82</v>
      </c>
      <c r="AW143" s="15" t="s">
        <v>5</v>
      </c>
      <c r="AX143" s="15" t="s">
        <v>74</v>
      </c>
      <c r="AY143" s="240" t="s">
        <v>160</v>
      </c>
    </row>
    <row r="144" spans="1:65" s="13" customFormat="1">
      <c r="B144" s="209"/>
      <c r="C144" s="210"/>
      <c r="D144" s="203" t="s">
        <v>195</v>
      </c>
      <c r="E144" s="211" t="s">
        <v>1</v>
      </c>
      <c r="F144" s="212" t="s">
        <v>84</v>
      </c>
      <c r="G144" s="210"/>
      <c r="H144" s="213">
        <v>2</v>
      </c>
      <c r="I144" s="214"/>
      <c r="J144" s="214"/>
      <c r="K144" s="210"/>
      <c r="L144" s="210"/>
      <c r="M144" s="215"/>
      <c r="N144" s="216"/>
      <c r="O144" s="217"/>
      <c r="P144" s="217"/>
      <c r="Q144" s="217"/>
      <c r="R144" s="217"/>
      <c r="S144" s="217"/>
      <c r="T144" s="217"/>
      <c r="U144" s="217"/>
      <c r="V144" s="217"/>
      <c r="W144" s="217"/>
      <c r="X144" s="218"/>
      <c r="AT144" s="219" t="s">
        <v>195</v>
      </c>
      <c r="AU144" s="219" t="s">
        <v>84</v>
      </c>
      <c r="AV144" s="13" t="s">
        <v>84</v>
      </c>
      <c r="AW144" s="13" t="s">
        <v>5</v>
      </c>
      <c r="AX144" s="13" t="s">
        <v>74</v>
      </c>
      <c r="AY144" s="219" t="s">
        <v>160</v>
      </c>
    </row>
    <row r="145" spans="1:65" s="14" customFormat="1">
      <c r="B145" s="220"/>
      <c r="C145" s="221"/>
      <c r="D145" s="203" t="s">
        <v>195</v>
      </c>
      <c r="E145" s="222" t="s">
        <v>1</v>
      </c>
      <c r="F145" s="223" t="s">
        <v>198</v>
      </c>
      <c r="G145" s="221"/>
      <c r="H145" s="224">
        <v>2</v>
      </c>
      <c r="I145" s="225"/>
      <c r="J145" s="225"/>
      <c r="K145" s="221"/>
      <c r="L145" s="221"/>
      <c r="M145" s="226"/>
      <c r="N145" s="227"/>
      <c r="O145" s="228"/>
      <c r="P145" s="228"/>
      <c r="Q145" s="228"/>
      <c r="R145" s="228"/>
      <c r="S145" s="228"/>
      <c r="T145" s="228"/>
      <c r="U145" s="228"/>
      <c r="V145" s="228"/>
      <c r="W145" s="228"/>
      <c r="X145" s="229"/>
      <c r="AT145" s="230" t="s">
        <v>195</v>
      </c>
      <c r="AU145" s="230" t="s">
        <v>84</v>
      </c>
      <c r="AV145" s="14" t="s">
        <v>168</v>
      </c>
      <c r="AW145" s="14" t="s">
        <v>5</v>
      </c>
      <c r="AX145" s="14" t="s">
        <v>82</v>
      </c>
      <c r="AY145" s="230" t="s">
        <v>160</v>
      </c>
    </row>
    <row r="146" spans="1:65" s="2" customFormat="1" ht="36">
      <c r="A146" s="34"/>
      <c r="B146" s="35"/>
      <c r="C146" s="241" t="s">
        <v>222</v>
      </c>
      <c r="D146" s="241" t="s">
        <v>317</v>
      </c>
      <c r="E146" s="242" t="s">
        <v>818</v>
      </c>
      <c r="F146" s="243" t="s">
        <v>819</v>
      </c>
      <c r="G146" s="244" t="s">
        <v>176</v>
      </c>
      <c r="H146" s="245">
        <v>2</v>
      </c>
      <c r="I146" s="246"/>
      <c r="J146" s="247"/>
      <c r="K146" s="248">
        <f>ROUND(P146*H146,2)</f>
        <v>0</v>
      </c>
      <c r="L146" s="243" t="s">
        <v>644</v>
      </c>
      <c r="M146" s="249"/>
      <c r="N146" s="250" t="s">
        <v>1</v>
      </c>
      <c r="O146" s="197" t="s">
        <v>37</v>
      </c>
      <c r="P146" s="198">
        <f>I146+J146</f>
        <v>0</v>
      </c>
      <c r="Q146" s="198">
        <f>ROUND(I146*H146,2)</f>
        <v>0</v>
      </c>
      <c r="R146" s="198">
        <f>ROUND(J146*H146,2)</f>
        <v>0</v>
      </c>
      <c r="S146" s="71"/>
      <c r="T146" s="199">
        <f>S146*H146</f>
        <v>0</v>
      </c>
      <c r="U146" s="199">
        <v>3.5999999999999999E-3</v>
      </c>
      <c r="V146" s="199">
        <f>U146*H146</f>
        <v>7.1999999999999998E-3</v>
      </c>
      <c r="W146" s="199">
        <v>0</v>
      </c>
      <c r="X146" s="200">
        <f>W146*H146</f>
        <v>0</v>
      </c>
      <c r="Y146" s="34"/>
      <c r="Z146" s="34"/>
      <c r="AA146" s="34"/>
      <c r="AB146" s="34"/>
      <c r="AC146" s="34"/>
      <c r="AD146" s="34"/>
      <c r="AE146" s="34"/>
      <c r="AR146" s="201" t="s">
        <v>230</v>
      </c>
      <c r="AT146" s="201" t="s">
        <v>317</v>
      </c>
      <c r="AU146" s="201" t="s">
        <v>84</v>
      </c>
      <c r="AY146" s="17" t="s">
        <v>160</v>
      </c>
      <c r="BE146" s="202">
        <f>IF(O146="základní",K146,0)</f>
        <v>0</v>
      </c>
      <c r="BF146" s="202">
        <f>IF(O146="snížená",K146,0)</f>
        <v>0</v>
      </c>
      <c r="BG146" s="202">
        <f>IF(O146="zákl. přenesená",K146,0)</f>
        <v>0</v>
      </c>
      <c r="BH146" s="202">
        <f>IF(O146="sníž. přenesená",K146,0)</f>
        <v>0</v>
      </c>
      <c r="BI146" s="202">
        <f>IF(O146="nulová",K146,0)</f>
        <v>0</v>
      </c>
      <c r="BJ146" s="17" t="s">
        <v>82</v>
      </c>
      <c r="BK146" s="202">
        <f>ROUND(P146*H146,2)</f>
        <v>0</v>
      </c>
      <c r="BL146" s="17" t="s">
        <v>168</v>
      </c>
      <c r="BM146" s="201" t="s">
        <v>820</v>
      </c>
    </row>
    <row r="147" spans="1:65" s="2" customFormat="1" ht="19.5">
      <c r="A147" s="34"/>
      <c r="B147" s="35"/>
      <c r="C147" s="36"/>
      <c r="D147" s="203" t="s">
        <v>170</v>
      </c>
      <c r="E147" s="36"/>
      <c r="F147" s="204" t="s">
        <v>819</v>
      </c>
      <c r="G147" s="36"/>
      <c r="H147" s="36"/>
      <c r="I147" s="205"/>
      <c r="J147" s="205"/>
      <c r="K147" s="36"/>
      <c r="L147" s="36"/>
      <c r="M147" s="39"/>
      <c r="N147" s="206"/>
      <c r="O147" s="207"/>
      <c r="P147" s="71"/>
      <c r="Q147" s="71"/>
      <c r="R147" s="71"/>
      <c r="S147" s="71"/>
      <c r="T147" s="71"/>
      <c r="U147" s="71"/>
      <c r="V147" s="71"/>
      <c r="W147" s="71"/>
      <c r="X147" s="72"/>
      <c r="Y147" s="34"/>
      <c r="Z147" s="34"/>
      <c r="AA147" s="34"/>
      <c r="AB147" s="34"/>
      <c r="AC147" s="34"/>
      <c r="AD147" s="34"/>
      <c r="AE147" s="34"/>
      <c r="AT147" s="17" t="s">
        <v>170</v>
      </c>
      <c r="AU147" s="17" t="s">
        <v>84</v>
      </c>
    </row>
    <row r="148" spans="1:65" s="2" customFormat="1" ht="24">
      <c r="A148" s="34"/>
      <c r="B148" s="35"/>
      <c r="C148" s="189" t="s">
        <v>230</v>
      </c>
      <c r="D148" s="189" t="s">
        <v>163</v>
      </c>
      <c r="E148" s="190" t="s">
        <v>821</v>
      </c>
      <c r="F148" s="191" t="s">
        <v>822</v>
      </c>
      <c r="G148" s="192" t="s">
        <v>176</v>
      </c>
      <c r="H148" s="193">
        <v>4</v>
      </c>
      <c r="I148" s="194"/>
      <c r="J148" s="194"/>
      <c r="K148" s="195">
        <f>ROUND(P148*H148,2)</f>
        <v>0</v>
      </c>
      <c r="L148" s="191" t="s">
        <v>823</v>
      </c>
      <c r="M148" s="39"/>
      <c r="N148" s="196" t="s">
        <v>1</v>
      </c>
      <c r="O148" s="197" t="s">
        <v>37</v>
      </c>
      <c r="P148" s="198">
        <f>I148+J148</f>
        <v>0</v>
      </c>
      <c r="Q148" s="198">
        <f>ROUND(I148*H148,2)</f>
        <v>0</v>
      </c>
      <c r="R148" s="198">
        <f>ROUND(J148*H148,2)</f>
        <v>0</v>
      </c>
      <c r="S148" s="71"/>
      <c r="T148" s="199">
        <f>S148*H148</f>
        <v>0</v>
      </c>
      <c r="U148" s="199">
        <v>0.17488999999999999</v>
      </c>
      <c r="V148" s="199">
        <f>U148*H148</f>
        <v>0.69955999999999996</v>
      </c>
      <c r="W148" s="199">
        <v>0</v>
      </c>
      <c r="X148" s="200">
        <f>W148*H148</f>
        <v>0</v>
      </c>
      <c r="Y148" s="34"/>
      <c r="Z148" s="34"/>
      <c r="AA148" s="34"/>
      <c r="AB148" s="34"/>
      <c r="AC148" s="34"/>
      <c r="AD148" s="34"/>
      <c r="AE148" s="34"/>
      <c r="AR148" s="201" t="s">
        <v>168</v>
      </c>
      <c r="AT148" s="201" t="s">
        <v>163</v>
      </c>
      <c r="AU148" s="201" t="s">
        <v>84</v>
      </c>
      <c r="AY148" s="17" t="s">
        <v>160</v>
      </c>
      <c r="BE148" s="202">
        <f>IF(O148="základní",K148,0)</f>
        <v>0</v>
      </c>
      <c r="BF148" s="202">
        <f>IF(O148="snížená",K148,0)</f>
        <v>0</v>
      </c>
      <c r="BG148" s="202">
        <f>IF(O148="zákl. přenesená",K148,0)</f>
        <v>0</v>
      </c>
      <c r="BH148" s="202">
        <f>IF(O148="sníž. přenesená",K148,0)</f>
        <v>0</v>
      </c>
      <c r="BI148" s="202">
        <f>IF(O148="nulová",K148,0)</f>
        <v>0</v>
      </c>
      <c r="BJ148" s="17" t="s">
        <v>82</v>
      </c>
      <c r="BK148" s="202">
        <f>ROUND(P148*H148,2)</f>
        <v>0</v>
      </c>
      <c r="BL148" s="17" t="s">
        <v>168</v>
      </c>
      <c r="BM148" s="201" t="s">
        <v>824</v>
      </c>
    </row>
    <row r="149" spans="1:65" s="2" customFormat="1" ht="29.25">
      <c r="A149" s="34"/>
      <c r="B149" s="35"/>
      <c r="C149" s="36"/>
      <c r="D149" s="203" t="s">
        <v>170</v>
      </c>
      <c r="E149" s="36"/>
      <c r="F149" s="204" t="s">
        <v>825</v>
      </c>
      <c r="G149" s="36"/>
      <c r="H149" s="36"/>
      <c r="I149" s="205"/>
      <c r="J149" s="205"/>
      <c r="K149" s="36"/>
      <c r="L149" s="36"/>
      <c r="M149" s="39"/>
      <c r="N149" s="206"/>
      <c r="O149" s="207"/>
      <c r="P149" s="71"/>
      <c r="Q149" s="71"/>
      <c r="R149" s="71"/>
      <c r="S149" s="71"/>
      <c r="T149" s="71"/>
      <c r="U149" s="71"/>
      <c r="V149" s="71"/>
      <c r="W149" s="71"/>
      <c r="X149" s="72"/>
      <c r="Y149" s="34"/>
      <c r="Z149" s="34"/>
      <c r="AA149" s="34"/>
      <c r="AB149" s="34"/>
      <c r="AC149" s="34"/>
      <c r="AD149" s="34"/>
      <c r="AE149" s="34"/>
      <c r="AT149" s="17" t="s">
        <v>170</v>
      </c>
      <c r="AU149" s="17" t="s">
        <v>84</v>
      </c>
    </row>
    <row r="150" spans="1:65" s="15" customFormat="1">
      <c r="B150" s="231"/>
      <c r="C150" s="232"/>
      <c r="D150" s="203" t="s">
        <v>195</v>
      </c>
      <c r="E150" s="233" t="s">
        <v>1</v>
      </c>
      <c r="F150" s="234" t="s">
        <v>826</v>
      </c>
      <c r="G150" s="232"/>
      <c r="H150" s="233" t="s">
        <v>1</v>
      </c>
      <c r="I150" s="235"/>
      <c r="J150" s="235"/>
      <c r="K150" s="232"/>
      <c r="L150" s="232"/>
      <c r="M150" s="236"/>
      <c r="N150" s="237"/>
      <c r="O150" s="238"/>
      <c r="P150" s="238"/>
      <c r="Q150" s="238"/>
      <c r="R150" s="238"/>
      <c r="S150" s="238"/>
      <c r="T150" s="238"/>
      <c r="U150" s="238"/>
      <c r="V150" s="238"/>
      <c r="W150" s="238"/>
      <c r="X150" s="239"/>
      <c r="AT150" s="240" t="s">
        <v>195</v>
      </c>
      <c r="AU150" s="240" t="s">
        <v>84</v>
      </c>
      <c r="AV150" s="15" t="s">
        <v>82</v>
      </c>
      <c r="AW150" s="15" t="s">
        <v>5</v>
      </c>
      <c r="AX150" s="15" t="s">
        <v>74</v>
      </c>
      <c r="AY150" s="240" t="s">
        <v>160</v>
      </c>
    </row>
    <row r="151" spans="1:65" s="13" customFormat="1">
      <c r="B151" s="209"/>
      <c r="C151" s="210"/>
      <c r="D151" s="203" t="s">
        <v>195</v>
      </c>
      <c r="E151" s="211" t="s">
        <v>1</v>
      </c>
      <c r="F151" s="212" t="s">
        <v>827</v>
      </c>
      <c r="G151" s="210"/>
      <c r="H151" s="213">
        <v>4</v>
      </c>
      <c r="I151" s="214"/>
      <c r="J151" s="214"/>
      <c r="K151" s="210"/>
      <c r="L151" s="210"/>
      <c r="M151" s="215"/>
      <c r="N151" s="216"/>
      <c r="O151" s="217"/>
      <c r="P151" s="217"/>
      <c r="Q151" s="217"/>
      <c r="R151" s="217"/>
      <c r="S151" s="217"/>
      <c r="T151" s="217"/>
      <c r="U151" s="217"/>
      <c r="V151" s="217"/>
      <c r="W151" s="217"/>
      <c r="X151" s="218"/>
      <c r="AT151" s="219" t="s">
        <v>195</v>
      </c>
      <c r="AU151" s="219" t="s">
        <v>84</v>
      </c>
      <c r="AV151" s="13" t="s">
        <v>84</v>
      </c>
      <c r="AW151" s="13" t="s">
        <v>5</v>
      </c>
      <c r="AX151" s="13" t="s">
        <v>74</v>
      </c>
      <c r="AY151" s="219" t="s">
        <v>160</v>
      </c>
    </row>
    <row r="152" spans="1:65" s="14" customFormat="1">
      <c r="B152" s="220"/>
      <c r="C152" s="221"/>
      <c r="D152" s="203" t="s">
        <v>195</v>
      </c>
      <c r="E152" s="222" t="s">
        <v>1</v>
      </c>
      <c r="F152" s="223" t="s">
        <v>198</v>
      </c>
      <c r="G152" s="221"/>
      <c r="H152" s="224">
        <v>4</v>
      </c>
      <c r="I152" s="225"/>
      <c r="J152" s="225"/>
      <c r="K152" s="221"/>
      <c r="L152" s="221"/>
      <c r="M152" s="226"/>
      <c r="N152" s="227"/>
      <c r="O152" s="228"/>
      <c r="P152" s="228"/>
      <c r="Q152" s="228"/>
      <c r="R152" s="228"/>
      <c r="S152" s="228"/>
      <c r="T152" s="228"/>
      <c r="U152" s="228"/>
      <c r="V152" s="228"/>
      <c r="W152" s="228"/>
      <c r="X152" s="229"/>
      <c r="AT152" s="230" t="s">
        <v>195</v>
      </c>
      <c r="AU152" s="230" t="s">
        <v>84</v>
      </c>
      <c r="AV152" s="14" t="s">
        <v>168</v>
      </c>
      <c r="AW152" s="14" t="s">
        <v>5</v>
      </c>
      <c r="AX152" s="14" t="s">
        <v>82</v>
      </c>
      <c r="AY152" s="230" t="s">
        <v>160</v>
      </c>
    </row>
    <row r="153" spans="1:65" s="2" customFormat="1" ht="36">
      <c r="A153" s="34"/>
      <c r="B153" s="35"/>
      <c r="C153" s="241" t="s">
        <v>236</v>
      </c>
      <c r="D153" s="241" t="s">
        <v>317</v>
      </c>
      <c r="E153" s="242" t="s">
        <v>828</v>
      </c>
      <c r="F153" s="243" t="s">
        <v>829</v>
      </c>
      <c r="G153" s="244" t="s">
        <v>176</v>
      </c>
      <c r="H153" s="245">
        <v>4</v>
      </c>
      <c r="I153" s="246"/>
      <c r="J153" s="247"/>
      <c r="K153" s="248">
        <f>ROUND(P153*H153,2)</f>
        <v>0</v>
      </c>
      <c r="L153" s="243" t="s">
        <v>644</v>
      </c>
      <c r="M153" s="249"/>
      <c r="N153" s="250" t="s">
        <v>1</v>
      </c>
      <c r="O153" s="197" t="s">
        <v>37</v>
      </c>
      <c r="P153" s="198">
        <f>I153+J153</f>
        <v>0</v>
      </c>
      <c r="Q153" s="198">
        <f>ROUND(I153*H153,2)</f>
        <v>0</v>
      </c>
      <c r="R153" s="198">
        <f>ROUND(J153*H153,2)</f>
        <v>0</v>
      </c>
      <c r="S153" s="71"/>
      <c r="T153" s="199">
        <f>S153*H153</f>
        <v>0</v>
      </c>
      <c r="U153" s="199">
        <v>7.7000000000000002E-3</v>
      </c>
      <c r="V153" s="199">
        <f>U153*H153</f>
        <v>3.0800000000000001E-2</v>
      </c>
      <c r="W153" s="199">
        <v>0</v>
      </c>
      <c r="X153" s="200">
        <f>W153*H153</f>
        <v>0</v>
      </c>
      <c r="Y153" s="34"/>
      <c r="Z153" s="34"/>
      <c r="AA153" s="34"/>
      <c r="AB153" s="34"/>
      <c r="AC153" s="34"/>
      <c r="AD153" s="34"/>
      <c r="AE153" s="34"/>
      <c r="AR153" s="201" t="s">
        <v>230</v>
      </c>
      <c r="AT153" s="201" t="s">
        <v>317</v>
      </c>
      <c r="AU153" s="201" t="s">
        <v>84</v>
      </c>
      <c r="AY153" s="17" t="s">
        <v>160</v>
      </c>
      <c r="BE153" s="202">
        <f>IF(O153="základní",K153,0)</f>
        <v>0</v>
      </c>
      <c r="BF153" s="202">
        <f>IF(O153="snížená",K153,0)</f>
        <v>0</v>
      </c>
      <c r="BG153" s="202">
        <f>IF(O153="zákl. přenesená",K153,0)</f>
        <v>0</v>
      </c>
      <c r="BH153" s="202">
        <f>IF(O153="sníž. přenesená",K153,0)</f>
        <v>0</v>
      </c>
      <c r="BI153" s="202">
        <f>IF(O153="nulová",K153,0)</f>
        <v>0</v>
      </c>
      <c r="BJ153" s="17" t="s">
        <v>82</v>
      </c>
      <c r="BK153" s="202">
        <f>ROUND(P153*H153,2)</f>
        <v>0</v>
      </c>
      <c r="BL153" s="17" t="s">
        <v>168</v>
      </c>
      <c r="BM153" s="201" t="s">
        <v>830</v>
      </c>
    </row>
    <row r="154" spans="1:65" s="2" customFormat="1" ht="19.5">
      <c r="A154" s="34"/>
      <c r="B154" s="35"/>
      <c r="C154" s="36"/>
      <c r="D154" s="203" t="s">
        <v>170</v>
      </c>
      <c r="E154" s="36"/>
      <c r="F154" s="204" t="s">
        <v>829</v>
      </c>
      <c r="G154" s="36"/>
      <c r="H154" s="36"/>
      <c r="I154" s="205"/>
      <c r="J154" s="205"/>
      <c r="K154" s="36"/>
      <c r="L154" s="36"/>
      <c r="M154" s="39"/>
      <c r="N154" s="206"/>
      <c r="O154" s="207"/>
      <c r="P154" s="71"/>
      <c r="Q154" s="71"/>
      <c r="R154" s="71"/>
      <c r="S154" s="71"/>
      <c r="T154" s="71"/>
      <c r="U154" s="71"/>
      <c r="V154" s="71"/>
      <c r="W154" s="71"/>
      <c r="X154" s="72"/>
      <c r="Y154" s="34"/>
      <c r="Z154" s="34"/>
      <c r="AA154" s="34"/>
      <c r="AB154" s="34"/>
      <c r="AC154" s="34"/>
      <c r="AD154" s="34"/>
      <c r="AE154" s="34"/>
      <c r="AT154" s="17" t="s">
        <v>170</v>
      </c>
      <c r="AU154" s="17" t="s">
        <v>84</v>
      </c>
    </row>
    <row r="155" spans="1:65" s="12" customFormat="1" ht="22.9" customHeight="1">
      <c r="B155" s="172"/>
      <c r="C155" s="173"/>
      <c r="D155" s="174" t="s">
        <v>73</v>
      </c>
      <c r="E155" s="187" t="s">
        <v>236</v>
      </c>
      <c r="F155" s="187" t="s">
        <v>648</v>
      </c>
      <c r="G155" s="173"/>
      <c r="H155" s="173"/>
      <c r="I155" s="176"/>
      <c r="J155" s="176"/>
      <c r="K155" s="188">
        <f>BK155</f>
        <v>0</v>
      </c>
      <c r="L155" s="173"/>
      <c r="M155" s="178"/>
      <c r="N155" s="179"/>
      <c r="O155" s="180"/>
      <c r="P155" s="180"/>
      <c r="Q155" s="181">
        <f>SUM(Q156:Q179)</f>
        <v>0</v>
      </c>
      <c r="R155" s="181">
        <f>SUM(R156:R179)</f>
        <v>0</v>
      </c>
      <c r="S155" s="180"/>
      <c r="T155" s="182">
        <f>SUM(T156:T179)</f>
        <v>0</v>
      </c>
      <c r="U155" s="180"/>
      <c r="V155" s="182">
        <f>SUM(V156:V179)</f>
        <v>1.8658999999999999</v>
      </c>
      <c r="W155" s="180"/>
      <c r="X155" s="183">
        <f>SUM(X156:X179)</f>
        <v>0</v>
      </c>
      <c r="AR155" s="184" t="s">
        <v>82</v>
      </c>
      <c r="AT155" s="185" t="s">
        <v>73</v>
      </c>
      <c r="AU155" s="185" t="s">
        <v>82</v>
      </c>
      <c r="AY155" s="184" t="s">
        <v>160</v>
      </c>
      <c r="BK155" s="186">
        <f>SUM(BK156:BK179)</f>
        <v>0</v>
      </c>
    </row>
    <row r="156" spans="1:65" s="2" customFormat="1" ht="24.2" customHeight="1">
      <c r="A156" s="34"/>
      <c r="B156" s="35"/>
      <c r="C156" s="189" t="s">
        <v>243</v>
      </c>
      <c r="D156" s="189" t="s">
        <v>163</v>
      </c>
      <c r="E156" s="190" t="s">
        <v>831</v>
      </c>
      <c r="F156" s="191" t="s">
        <v>832</v>
      </c>
      <c r="G156" s="192" t="s">
        <v>176</v>
      </c>
      <c r="H156" s="193">
        <v>2</v>
      </c>
      <c r="I156" s="194"/>
      <c r="J156" s="194"/>
      <c r="K156" s="195">
        <f>ROUND(P156*H156,2)</f>
        <v>0</v>
      </c>
      <c r="L156" s="191" t="s">
        <v>644</v>
      </c>
      <c r="M156" s="39"/>
      <c r="N156" s="196" t="s">
        <v>1</v>
      </c>
      <c r="O156" s="197" t="s">
        <v>37</v>
      </c>
      <c r="P156" s="198">
        <f>I156+J156</f>
        <v>0</v>
      </c>
      <c r="Q156" s="198">
        <f>ROUND(I156*H156,2)</f>
        <v>0</v>
      </c>
      <c r="R156" s="198">
        <f>ROUND(J156*H156,2)</f>
        <v>0</v>
      </c>
      <c r="S156" s="71"/>
      <c r="T156" s="199">
        <f>S156*H156</f>
        <v>0</v>
      </c>
      <c r="U156" s="199">
        <v>0.22339999999999999</v>
      </c>
      <c r="V156" s="199">
        <f>U156*H156</f>
        <v>0.44679999999999997</v>
      </c>
      <c r="W156" s="199">
        <v>0</v>
      </c>
      <c r="X156" s="200">
        <f>W156*H156</f>
        <v>0</v>
      </c>
      <c r="Y156" s="34"/>
      <c r="Z156" s="34"/>
      <c r="AA156" s="34"/>
      <c r="AB156" s="34"/>
      <c r="AC156" s="34"/>
      <c r="AD156" s="34"/>
      <c r="AE156" s="34"/>
      <c r="AR156" s="201" t="s">
        <v>168</v>
      </c>
      <c r="AT156" s="201" t="s">
        <v>163</v>
      </c>
      <c r="AU156" s="201" t="s">
        <v>84</v>
      </c>
      <c r="AY156" s="17" t="s">
        <v>160</v>
      </c>
      <c r="BE156" s="202">
        <f>IF(O156="základní",K156,0)</f>
        <v>0</v>
      </c>
      <c r="BF156" s="202">
        <f>IF(O156="snížená",K156,0)</f>
        <v>0</v>
      </c>
      <c r="BG156" s="202">
        <f>IF(O156="zákl. přenesená",K156,0)</f>
        <v>0</v>
      </c>
      <c r="BH156" s="202">
        <f>IF(O156="sníž. přenesená",K156,0)</f>
        <v>0</v>
      </c>
      <c r="BI156" s="202">
        <f>IF(O156="nulová",K156,0)</f>
        <v>0</v>
      </c>
      <c r="BJ156" s="17" t="s">
        <v>82</v>
      </c>
      <c r="BK156" s="202">
        <f>ROUND(P156*H156,2)</f>
        <v>0</v>
      </c>
      <c r="BL156" s="17" t="s">
        <v>168</v>
      </c>
      <c r="BM156" s="201" t="s">
        <v>833</v>
      </c>
    </row>
    <row r="157" spans="1:65" s="2" customFormat="1">
      <c r="A157" s="34"/>
      <c r="B157" s="35"/>
      <c r="C157" s="36"/>
      <c r="D157" s="203" t="s">
        <v>170</v>
      </c>
      <c r="E157" s="36"/>
      <c r="F157" s="204" t="s">
        <v>834</v>
      </c>
      <c r="G157" s="36"/>
      <c r="H157" s="36"/>
      <c r="I157" s="205"/>
      <c r="J157" s="205"/>
      <c r="K157" s="36"/>
      <c r="L157" s="36"/>
      <c r="M157" s="39"/>
      <c r="N157" s="206"/>
      <c r="O157" s="207"/>
      <c r="P157" s="71"/>
      <c r="Q157" s="71"/>
      <c r="R157" s="71"/>
      <c r="S157" s="71"/>
      <c r="T157" s="71"/>
      <c r="U157" s="71"/>
      <c r="V157" s="71"/>
      <c r="W157" s="71"/>
      <c r="X157" s="72"/>
      <c r="Y157" s="34"/>
      <c r="Z157" s="34"/>
      <c r="AA157" s="34"/>
      <c r="AB157" s="34"/>
      <c r="AC157" s="34"/>
      <c r="AD157" s="34"/>
      <c r="AE157" s="34"/>
      <c r="AT157" s="17" t="s">
        <v>170</v>
      </c>
      <c r="AU157" s="17" t="s">
        <v>84</v>
      </c>
    </row>
    <row r="158" spans="1:65" s="15" customFormat="1">
      <c r="B158" s="231"/>
      <c r="C158" s="232"/>
      <c r="D158" s="203" t="s">
        <v>195</v>
      </c>
      <c r="E158" s="233" t="s">
        <v>1</v>
      </c>
      <c r="F158" s="234" t="s">
        <v>817</v>
      </c>
      <c r="G158" s="232"/>
      <c r="H158" s="233" t="s">
        <v>1</v>
      </c>
      <c r="I158" s="235"/>
      <c r="J158" s="235"/>
      <c r="K158" s="232"/>
      <c r="L158" s="232"/>
      <c r="M158" s="236"/>
      <c r="N158" s="237"/>
      <c r="O158" s="238"/>
      <c r="P158" s="238"/>
      <c r="Q158" s="238"/>
      <c r="R158" s="238"/>
      <c r="S158" s="238"/>
      <c r="T158" s="238"/>
      <c r="U158" s="238"/>
      <c r="V158" s="238"/>
      <c r="W158" s="238"/>
      <c r="X158" s="239"/>
      <c r="AT158" s="240" t="s">
        <v>195</v>
      </c>
      <c r="AU158" s="240" t="s">
        <v>84</v>
      </c>
      <c r="AV158" s="15" t="s">
        <v>82</v>
      </c>
      <c r="AW158" s="15" t="s">
        <v>5</v>
      </c>
      <c r="AX158" s="15" t="s">
        <v>74</v>
      </c>
      <c r="AY158" s="240" t="s">
        <v>160</v>
      </c>
    </row>
    <row r="159" spans="1:65" s="13" customFormat="1">
      <c r="B159" s="209"/>
      <c r="C159" s="210"/>
      <c r="D159" s="203" t="s">
        <v>195</v>
      </c>
      <c r="E159" s="211" t="s">
        <v>1</v>
      </c>
      <c r="F159" s="212" t="s">
        <v>84</v>
      </c>
      <c r="G159" s="210"/>
      <c r="H159" s="213">
        <v>2</v>
      </c>
      <c r="I159" s="214"/>
      <c r="J159" s="214"/>
      <c r="K159" s="210"/>
      <c r="L159" s="210"/>
      <c r="M159" s="215"/>
      <c r="N159" s="216"/>
      <c r="O159" s="217"/>
      <c r="P159" s="217"/>
      <c r="Q159" s="217"/>
      <c r="R159" s="217"/>
      <c r="S159" s="217"/>
      <c r="T159" s="217"/>
      <c r="U159" s="217"/>
      <c r="V159" s="217"/>
      <c r="W159" s="217"/>
      <c r="X159" s="218"/>
      <c r="AT159" s="219" t="s">
        <v>195</v>
      </c>
      <c r="AU159" s="219" t="s">
        <v>84</v>
      </c>
      <c r="AV159" s="13" t="s">
        <v>84</v>
      </c>
      <c r="AW159" s="13" t="s">
        <v>5</v>
      </c>
      <c r="AX159" s="13" t="s">
        <v>74</v>
      </c>
      <c r="AY159" s="219" t="s">
        <v>160</v>
      </c>
    </row>
    <row r="160" spans="1:65" s="14" customFormat="1">
      <c r="B160" s="220"/>
      <c r="C160" s="221"/>
      <c r="D160" s="203" t="s">
        <v>195</v>
      </c>
      <c r="E160" s="222" t="s">
        <v>1</v>
      </c>
      <c r="F160" s="223" t="s">
        <v>198</v>
      </c>
      <c r="G160" s="221"/>
      <c r="H160" s="224">
        <v>2</v>
      </c>
      <c r="I160" s="225"/>
      <c r="J160" s="225"/>
      <c r="K160" s="221"/>
      <c r="L160" s="221"/>
      <c r="M160" s="226"/>
      <c r="N160" s="227"/>
      <c r="O160" s="228"/>
      <c r="P160" s="228"/>
      <c r="Q160" s="228"/>
      <c r="R160" s="228"/>
      <c r="S160" s="228"/>
      <c r="T160" s="228"/>
      <c r="U160" s="228"/>
      <c r="V160" s="228"/>
      <c r="W160" s="228"/>
      <c r="X160" s="229"/>
      <c r="AT160" s="230" t="s">
        <v>195</v>
      </c>
      <c r="AU160" s="230" t="s">
        <v>84</v>
      </c>
      <c r="AV160" s="14" t="s">
        <v>168</v>
      </c>
      <c r="AW160" s="14" t="s">
        <v>5</v>
      </c>
      <c r="AX160" s="14" t="s">
        <v>82</v>
      </c>
      <c r="AY160" s="230" t="s">
        <v>160</v>
      </c>
    </row>
    <row r="161" spans="1:65" s="2" customFormat="1" ht="16.5" customHeight="1">
      <c r="A161" s="34"/>
      <c r="B161" s="35"/>
      <c r="C161" s="241" t="s">
        <v>249</v>
      </c>
      <c r="D161" s="241" t="s">
        <v>317</v>
      </c>
      <c r="E161" s="242" t="s">
        <v>835</v>
      </c>
      <c r="F161" s="243" t="s">
        <v>836</v>
      </c>
      <c r="G161" s="244" t="s">
        <v>176</v>
      </c>
      <c r="H161" s="245">
        <v>2</v>
      </c>
      <c r="I161" s="246"/>
      <c r="J161" s="247"/>
      <c r="K161" s="248">
        <f>ROUND(P161*H161,2)</f>
        <v>0</v>
      </c>
      <c r="L161" s="243" t="s">
        <v>1</v>
      </c>
      <c r="M161" s="249"/>
      <c r="N161" s="250" t="s">
        <v>1</v>
      </c>
      <c r="O161" s="197" t="s">
        <v>37</v>
      </c>
      <c r="P161" s="198">
        <f>I161+J161</f>
        <v>0</v>
      </c>
      <c r="Q161" s="198">
        <f>ROUND(I161*H161,2)</f>
        <v>0</v>
      </c>
      <c r="R161" s="198">
        <f>ROUND(J161*H161,2)</f>
        <v>0</v>
      </c>
      <c r="S161" s="71"/>
      <c r="T161" s="199">
        <f>S161*H161</f>
        <v>0</v>
      </c>
      <c r="U161" s="199">
        <v>8.0000000000000002E-3</v>
      </c>
      <c r="V161" s="199">
        <f>U161*H161</f>
        <v>1.6E-2</v>
      </c>
      <c r="W161" s="199">
        <v>0</v>
      </c>
      <c r="X161" s="200">
        <f>W161*H161</f>
        <v>0</v>
      </c>
      <c r="Y161" s="34"/>
      <c r="Z161" s="34"/>
      <c r="AA161" s="34"/>
      <c r="AB161" s="34"/>
      <c r="AC161" s="34"/>
      <c r="AD161" s="34"/>
      <c r="AE161" s="34"/>
      <c r="AR161" s="201" t="s">
        <v>230</v>
      </c>
      <c r="AT161" s="201" t="s">
        <v>317</v>
      </c>
      <c r="AU161" s="201" t="s">
        <v>84</v>
      </c>
      <c r="AY161" s="17" t="s">
        <v>160</v>
      </c>
      <c r="BE161" s="202">
        <f>IF(O161="základní",K161,0)</f>
        <v>0</v>
      </c>
      <c r="BF161" s="202">
        <f>IF(O161="snížená",K161,0)</f>
        <v>0</v>
      </c>
      <c r="BG161" s="202">
        <f>IF(O161="zákl. přenesená",K161,0)</f>
        <v>0</v>
      </c>
      <c r="BH161" s="202">
        <f>IF(O161="sníž. přenesená",K161,0)</f>
        <v>0</v>
      </c>
      <c r="BI161" s="202">
        <f>IF(O161="nulová",K161,0)</f>
        <v>0</v>
      </c>
      <c r="BJ161" s="17" t="s">
        <v>82</v>
      </c>
      <c r="BK161" s="202">
        <f>ROUND(P161*H161,2)</f>
        <v>0</v>
      </c>
      <c r="BL161" s="17" t="s">
        <v>168</v>
      </c>
      <c r="BM161" s="201" t="s">
        <v>837</v>
      </c>
    </row>
    <row r="162" spans="1:65" s="2" customFormat="1" ht="19.5">
      <c r="A162" s="34"/>
      <c r="B162" s="35"/>
      <c r="C162" s="36"/>
      <c r="D162" s="203" t="s">
        <v>170</v>
      </c>
      <c r="E162" s="36"/>
      <c r="F162" s="204" t="s">
        <v>838</v>
      </c>
      <c r="G162" s="36"/>
      <c r="H162" s="36"/>
      <c r="I162" s="205"/>
      <c r="J162" s="205"/>
      <c r="K162" s="36"/>
      <c r="L162" s="36"/>
      <c r="M162" s="39"/>
      <c r="N162" s="206"/>
      <c r="O162" s="207"/>
      <c r="P162" s="71"/>
      <c r="Q162" s="71"/>
      <c r="R162" s="71"/>
      <c r="S162" s="71"/>
      <c r="T162" s="71"/>
      <c r="U162" s="71"/>
      <c r="V162" s="71"/>
      <c r="W162" s="71"/>
      <c r="X162" s="72"/>
      <c r="Y162" s="34"/>
      <c r="Z162" s="34"/>
      <c r="AA162" s="34"/>
      <c r="AB162" s="34"/>
      <c r="AC162" s="34"/>
      <c r="AD162" s="34"/>
      <c r="AE162" s="34"/>
      <c r="AT162" s="17" t="s">
        <v>170</v>
      </c>
      <c r="AU162" s="17" t="s">
        <v>84</v>
      </c>
    </row>
    <row r="163" spans="1:65" s="2" customFormat="1" ht="24.2" customHeight="1">
      <c r="A163" s="34"/>
      <c r="B163" s="35"/>
      <c r="C163" s="189" t="s">
        <v>254</v>
      </c>
      <c r="D163" s="189" t="s">
        <v>163</v>
      </c>
      <c r="E163" s="190" t="s">
        <v>839</v>
      </c>
      <c r="F163" s="191" t="s">
        <v>840</v>
      </c>
      <c r="G163" s="192" t="s">
        <v>176</v>
      </c>
      <c r="H163" s="193">
        <v>4</v>
      </c>
      <c r="I163" s="194"/>
      <c r="J163" s="194"/>
      <c r="K163" s="195">
        <f>ROUND(P163*H163,2)</f>
        <v>0</v>
      </c>
      <c r="L163" s="191" t="s">
        <v>644</v>
      </c>
      <c r="M163" s="39"/>
      <c r="N163" s="196" t="s">
        <v>1</v>
      </c>
      <c r="O163" s="197" t="s">
        <v>37</v>
      </c>
      <c r="P163" s="198">
        <f>I163+J163</f>
        <v>0</v>
      </c>
      <c r="Q163" s="198">
        <f>ROUND(I163*H163,2)</f>
        <v>0</v>
      </c>
      <c r="R163" s="198">
        <f>ROUND(J163*H163,2)</f>
        <v>0</v>
      </c>
      <c r="S163" s="71"/>
      <c r="T163" s="199">
        <f>S163*H163</f>
        <v>0</v>
      </c>
      <c r="U163" s="199">
        <v>0</v>
      </c>
      <c r="V163" s="199">
        <f>U163*H163</f>
        <v>0</v>
      </c>
      <c r="W163" s="199">
        <v>0</v>
      </c>
      <c r="X163" s="200">
        <f>W163*H163</f>
        <v>0</v>
      </c>
      <c r="Y163" s="34"/>
      <c r="Z163" s="34"/>
      <c r="AA163" s="34"/>
      <c r="AB163" s="34"/>
      <c r="AC163" s="34"/>
      <c r="AD163" s="34"/>
      <c r="AE163" s="34"/>
      <c r="AR163" s="201" t="s">
        <v>168</v>
      </c>
      <c r="AT163" s="201" t="s">
        <v>163</v>
      </c>
      <c r="AU163" s="201" t="s">
        <v>84</v>
      </c>
      <c r="AY163" s="17" t="s">
        <v>160</v>
      </c>
      <c r="BE163" s="202">
        <f>IF(O163="základní",K163,0)</f>
        <v>0</v>
      </c>
      <c r="BF163" s="202">
        <f>IF(O163="snížená",K163,0)</f>
        <v>0</v>
      </c>
      <c r="BG163" s="202">
        <f>IF(O163="zákl. přenesená",K163,0)</f>
        <v>0</v>
      </c>
      <c r="BH163" s="202">
        <f>IF(O163="sníž. přenesená",K163,0)</f>
        <v>0</v>
      </c>
      <c r="BI163" s="202">
        <f>IF(O163="nulová",K163,0)</f>
        <v>0</v>
      </c>
      <c r="BJ163" s="17" t="s">
        <v>82</v>
      </c>
      <c r="BK163" s="202">
        <f>ROUND(P163*H163,2)</f>
        <v>0</v>
      </c>
      <c r="BL163" s="17" t="s">
        <v>168</v>
      </c>
      <c r="BM163" s="201" t="s">
        <v>841</v>
      </c>
    </row>
    <row r="164" spans="1:65" s="2" customFormat="1" ht="19.5">
      <c r="A164" s="34"/>
      <c r="B164" s="35"/>
      <c r="C164" s="36"/>
      <c r="D164" s="203" t="s">
        <v>170</v>
      </c>
      <c r="E164" s="36"/>
      <c r="F164" s="204" t="s">
        <v>842</v>
      </c>
      <c r="G164" s="36"/>
      <c r="H164" s="36"/>
      <c r="I164" s="205"/>
      <c r="J164" s="205"/>
      <c r="K164" s="36"/>
      <c r="L164" s="36"/>
      <c r="M164" s="39"/>
      <c r="N164" s="206"/>
      <c r="O164" s="207"/>
      <c r="P164" s="71"/>
      <c r="Q164" s="71"/>
      <c r="R164" s="71"/>
      <c r="S164" s="71"/>
      <c r="T164" s="71"/>
      <c r="U164" s="71"/>
      <c r="V164" s="71"/>
      <c r="W164" s="71"/>
      <c r="X164" s="72"/>
      <c r="Y164" s="34"/>
      <c r="Z164" s="34"/>
      <c r="AA164" s="34"/>
      <c r="AB164" s="34"/>
      <c r="AC164" s="34"/>
      <c r="AD164" s="34"/>
      <c r="AE164" s="34"/>
      <c r="AT164" s="17" t="s">
        <v>170</v>
      </c>
      <c r="AU164" s="17" t="s">
        <v>84</v>
      </c>
    </row>
    <row r="165" spans="1:65" s="15" customFormat="1">
      <c r="B165" s="231"/>
      <c r="C165" s="232"/>
      <c r="D165" s="203" t="s">
        <v>195</v>
      </c>
      <c r="E165" s="233" t="s">
        <v>1</v>
      </c>
      <c r="F165" s="234" t="s">
        <v>843</v>
      </c>
      <c r="G165" s="232"/>
      <c r="H165" s="233" t="s">
        <v>1</v>
      </c>
      <c r="I165" s="235"/>
      <c r="J165" s="235"/>
      <c r="K165" s="232"/>
      <c r="L165" s="232"/>
      <c r="M165" s="236"/>
      <c r="N165" s="237"/>
      <c r="O165" s="238"/>
      <c r="P165" s="238"/>
      <c r="Q165" s="238"/>
      <c r="R165" s="238"/>
      <c r="S165" s="238"/>
      <c r="T165" s="238"/>
      <c r="U165" s="238"/>
      <c r="V165" s="238"/>
      <c r="W165" s="238"/>
      <c r="X165" s="239"/>
      <c r="AT165" s="240" t="s">
        <v>195</v>
      </c>
      <c r="AU165" s="240" t="s">
        <v>84</v>
      </c>
      <c r="AV165" s="15" t="s">
        <v>82</v>
      </c>
      <c r="AW165" s="15" t="s">
        <v>5</v>
      </c>
      <c r="AX165" s="15" t="s">
        <v>74</v>
      </c>
      <c r="AY165" s="240" t="s">
        <v>160</v>
      </c>
    </row>
    <row r="166" spans="1:65" s="13" customFormat="1">
      <c r="B166" s="209"/>
      <c r="C166" s="210"/>
      <c r="D166" s="203" t="s">
        <v>195</v>
      </c>
      <c r="E166" s="211" t="s">
        <v>1</v>
      </c>
      <c r="F166" s="212" t="s">
        <v>168</v>
      </c>
      <c r="G166" s="210"/>
      <c r="H166" s="213">
        <v>4</v>
      </c>
      <c r="I166" s="214"/>
      <c r="J166" s="214"/>
      <c r="K166" s="210"/>
      <c r="L166" s="210"/>
      <c r="M166" s="215"/>
      <c r="N166" s="216"/>
      <c r="O166" s="217"/>
      <c r="P166" s="217"/>
      <c r="Q166" s="217"/>
      <c r="R166" s="217"/>
      <c r="S166" s="217"/>
      <c r="T166" s="217"/>
      <c r="U166" s="217"/>
      <c r="V166" s="217"/>
      <c r="W166" s="217"/>
      <c r="X166" s="218"/>
      <c r="AT166" s="219" t="s">
        <v>195</v>
      </c>
      <c r="AU166" s="219" t="s">
        <v>84</v>
      </c>
      <c r="AV166" s="13" t="s">
        <v>84</v>
      </c>
      <c r="AW166" s="13" t="s">
        <v>5</v>
      </c>
      <c r="AX166" s="13" t="s">
        <v>74</v>
      </c>
      <c r="AY166" s="219" t="s">
        <v>160</v>
      </c>
    </row>
    <row r="167" spans="1:65" s="14" customFormat="1">
      <c r="B167" s="220"/>
      <c r="C167" s="221"/>
      <c r="D167" s="203" t="s">
        <v>195</v>
      </c>
      <c r="E167" s="222" t="s">
        <v>1</v>
      </c>
      <c r="F167" s="223" t="s">
        <v>198</v>
      </c>
      <c r="G167" s="221"/>
      <c r="H167" s="224">
        <v>4</v>
      </c>
      <c r="I167" s="225"/>
      <c r="J167" s="225"/>
      <c r="K167" s="221"/>
      <c r="L167" s="221"/>
      <c r="M167" s="226"/>
      <c r="N167" s="227"/>
      <c r="O167" s="228"/>
      <c r="P167" s="228"/>
      <c r="Q167" s="228"/>
      <c r="R167" s="228"/>
      <c r="S167" s="228"/>
      <c r="T167" s="228"/>
      <c r="U167" s="228"/>
      <c r="V167" s="228"/>
      <c r="W167" s="228"/>
      <c r="X167" s="229"/>
      <c r="AT167" s="230" t="s">
        <v>195</v>
      </c>
      <c r="AU167" s="230" t="s">
        <v>84</v>
      </c>
      <c r="AV167" s="14" t="s">
        <v>168</v>
      </c>
      <c r="AW167" s="14" t="s">
        <v>5</v>
      </c>
      <c r="AX167" s="14" t="s">
        <v>82</v>
      </c>
      <c r="AY167" s="230" t="s">
        <v>160</v>
      </c>
    </row>
    <row r="168" spans="1:65" s="2" customFormat="1" ht="16.5" customHeight="1">
      <c r="A168" s="34"/>
      <c r="B168" s="35"/>
      <c r="C168" s="241" t="s">
        <v>260</v>
      </c>
      <c r="D168" s="241" t="s">
        <v>317</v>
      </c>
      <c r="E168" s="242" t="s">
        <v>844</v>
      </c>
      <c r="F168" s="243" t="s">
        <v>843</v>
      </c>
      <c r="G168" s="244" t="s">
        <v>176</v>
      </c>
      <c r="H168" s="245">
        <v>4</v>
      </c>
      <c r="I168" s="246"/>
      <c r="J168" s="247"/>
      <c r="K168" s="248">
        <f>ROUND(P168*H168,2)</f>
        <v>0</v>
      </c>
      <c r="L168" s="243" t="s">
        <v>1</v>
      </c>
      <c r="M168" s="249"/>
      <c r="N168" s="250" t="s">
        <v>1</v>
      </c>
      <c r="O168" s="197" t="s">
        <v>37</v>
      </c>
      <c r="P168" s="198">
        <f>I168+J168</f>
        <v>0</v>
      </c>
      <c r="Q168" s="198">
        <f>ROUND(I168*H168,2)</f>
        <v>0</v>
      </c>
      <c r="R168" s="198">
        <f>ROUND(J168*H168,2)</f>
        <v>0</v>
      </c>
      <c r="S168" s="71"/>
      <c r="T168" s="199">
        <f>S168*H168</f>
        <v>0</v>
      </c>
      <c r="U168" s="199">
        <v>2.7000000000000001E-3</v>
      </c>
      <c r="V168" s="199">
        <f>U168*H168</f>
        <v>1.0800000000000001E-2</v>
      </c>
      <c r="W168" s="199">
        <v>0</v>
      </c>
      <c r="X168" s="200">
        <f>W168*H168</f>
        <v>0</v>
      </c>
      <c r="Y168" s="34"/>
      <c r="Z168" s="34"/>
      <c r="AA168" s="34"/>
      <c r="AB168" s="34"/>
      <c r="AC168" s="34"/>
      <c r="AD168" s="34"/>
      <c r="AE168" s="34"/>
      <c r="AR168" s="201" t="s">
        <v>230</v>
      </c>
      <c r="AT168" s="201" t="s">
        <v>317</v>
      </c>
      <c r="AU168" s="201" t="s">
        <v>84</v>
      </c>
      <c r="AY168" s="17" t="s">
        <v>160</v>
      </c>
      <c r="BE168" s="202">
        <f>IF(O168="základní",K168,0)</f>
        <v>0</v>
      </c>
      <c r="BF168" s="202">
        <f>IF(O168="snížená",K168,0)</f>
        <v>0</v>
      </c>
      <c r="BG168" s="202">
        <f>IF(O168="zákl. přenesená",K168,0)</f>
        <v>0</v>
      </c>
      <c r="BH168" s="202">
        <f>IF(O168="sníž. přenesená",K168,0)</f>
        <v>0</v>
      </c>
      <c r="BI168" s="202">
        <f>IF(O168="nulová",K168,0)</f>
        <v>0</v>
      </c>
      <c r="BJ168" s="17" t="s">
        <v>82</v>
      </c>
      <c r="BK168" s="202">
        <f>ROUND(P168*H168,2)</f>
        <v>0</v>
      </c>
      <c r="BL168" s="17" t="s">
        <v>168</v>
      </c>
      <c r="BM168" s="201" t="s">
        <v>845</v>
      </c>
    </row>
    <row r="169" spans="1:65" s="2" customFormat="1" ht="29.25">
      <c r="A169" s="34"/>
      <c r="B169" s="35"/>
      <c r="C169" s="36"/>
      <c r="D169" s="203" t="s">
        <v>170</v>
      </c>
      <c r="E169" s="36"/>
      <c r="F169" s="204" t="s">
        <v>846</v>
      </c>
      <c r="G169" s="36"/>
      <c r="H169" s="36"/>
      <c r="I169" s="205"/>
      <c r="J169" s="205"/>
      <c r="K169" s="36"/>
      <c r="L169" s="36"/>
      <c r="M169" s="39"/>
      <c r="N169" s="206"/>
      <c r="O169" s="207"/>
      <c r="P169" s="71"/>
      <c r="Q169" s="71"/>
      <c r="R169" s="71"/>
      <c r="S169" s="71"/>
      <c r="T169" s="71"/>
      <c r="U169" s="71"/>
      <c r="V169" s="71"/>
      <c r="W169" s="71"/>
      <c r="X169" s="72"/>
      <c r="Y169" s="34"/>
      <c r="Z169" s="34"/>
      <c r="AA169" s="34"/>
      <c r="AB169" s="34"/>
      <c r="AC169" s="34"/>
      <c r="AD169" s="34"/>
      <c r="AE169" s="34"/>
      <c r="AT169" s="17" t="s">
        <v>170</v>
      </c>
      <c r="AU169" s="17" t="s">
        <v>84</v>
      </c>
    </row>
    <row r="170" spans="1:65" s="15" customFormat="1">
      <c r="B170" s="231"/>
      <c r="C170" s="232"/>
      <c r="D170" s="203" t="s">
        <v>195</v>
      </c>
      <c r="E170" s="233" t="s">
        <v>1</v>
      </c>
      <c r="F170" s="234" t="s">
        <v>847</v>
      </c>
      <c r="G170" s="232"/>
      <c r="H170" s="233" t="s">
        <v>1</v>
      </c>
      <c r="I170" s="235"/>
      <c r="J170" s="235"/>
      <c r="K170" s="232"/>
      <c r="L170" s="232"/>
      <c r="M170" s="236"/>
      <c r="N170" s="237"/>
      <c r="O170" s="238"/>
      <c r="P170" s="238"/>
      <c r="Q170" s="238"/>
      <c r="R170" s="238"/>
      <c r="S170" s="238"/>
      <c r="T170" s="238"/>
      <c r="U170" s="238"/>
      <c r="V170" s="238"/>
      <c r="W170" s="238"/>
      <c r="X170" s="239"/>
      <c r="AT170" s="240" t="s">
        <v>195</v>
      </c>
      <c r="AU170" s="240" t="s">
        <v>84</v>
      </c>
      <c r="AV170" s="15" t="s">
        <v>82</v>
      </c>
      <c r="AW170" s="15" t="s">
        <v>5</v>
      </c>
      <c r="AX170" s="15" t="s">
        <v>74</v>
      </c>
      <c r="AY170" s="240" t="s">
        <v>160</v>
      </c>
    </row>
    <row r="171" spans="1:65" s="13" customFormat="1">
      <c r="B171" s="209"/>
      <c r="C171" s="210"/>
      <c r="D171" s="203" t="s">
        <v>195</v>
      </c>
      <c r="E171" s="211" t="s">
        <v>1</v>
      </c>
      <c r="F171" s="212" t="s">
        <v>168</v>
      </c>
      <c r="G171" s="210"/>
      <c r="H171" s="213">
        <v>4</v>
      </c>
      <c r="I171" s="214"/>
      <c r="J171" s="214"/>
      <c r="K171" s="210"/>
      <c r="L171" s="210"/>
      <c r="M171" s="215"/>
      <c r="N171" s="216"/>
      <c r="O171" s="217"/>
      <c r="P171" s="217"/>
      <c r="Q171" s="217"/>
      <c r="R171" s="217"/>
      <c r="S171" s="217"/>
      <c r="T171" s="217"/>
      <c r="U171" s="217"/>
      <c r="V171" s="217"/>
      <c r="W171" s="217"/>
      <c r="X171" s="218"/>
      <c r="AT171" s="219" t="s">
        <v>195</v>
      </c>
      <c r="AU171" s="219" t="s">
        <v>84</v>
      </c>
      <c r="AV171" s="13" t="s">
        <v>84</v>
      </c>
      <c r="AW171" s="13" t="s">
        <v>5</v>
      </c>
      <c r="AX171" s="13" t="s">
        <v>74</v>
      </c>
      <c r="AY171" s="219" t="s">
        <v>160</v>
      </c>
    </row>
    <row r="172" spans="1:65" s="14" customFormat="1">
      <c r="B172" s="220"/>
      <c r="C172" s="221"/>
      <c r="D172" s="203" t="s">
        <v>195</v>
      </c>
      <c r="E172" s="222" t="s">
        <v>1</v>
      </c>
      <c r="F172" s="223" t="s">
        <v>198</v>
      </c>
      <c r="G172" s="221"/>
      <c r="H172" s="224">
        <v>4</v>
      </c>
      <c r="I172" s="225"/>
      <c r="J172" s="225"/>
      <c r="K172" s="221"/>
      <c r="L172" s="221"/>
      <c r="M172" s="226"/>
      <c r="N172" s="227"/>
      <c r="O172" s="228"/>
      <c r="P172" s="228"/>
      <c r="Q172" s="228"/>
      <c r="R172" s="228"/>
      <c r="S172" s="228"/>
      <c r="T172" s="228"/>
      <c r="U172" s="228"/>
      <c r="V172" s="228"/>
      <c r="W172" s="228"/>
      <c r="X172" s="229"/>
      <c r="AT172" s="230" t="s">
        <v>195</v>
      </c>
      <c r="AU172" s="230" t="s">
        <v>84</v>
      </c>
      <c r="AV172" s="14" t="s">
        <v>168</v>
      </c>
      <c r="AW172" s="14" t="s">
        <v>5</v>
      </c>
      <c r="AX172" s="14" t="s">
        <v>82</v>
      </c>
      <c r="AY172" s="230" t="s">
        <v>160</v>
      </c>
    </row>
    <row r="173" spans="1:65" s="2" customFormat="1" ht="24.2" customHeight="1">
      <c r="A173" s="34"/>
      <c r="B173" s="35"/>
      <c r="C173" s="189" t="s">
        <v>268</v>
      </c>
      <c r="D173" s="189" t="s">
        <v>163</v>
      </c>
      <c r="E173" s="190" t="s">
        <v>848</v>
      </c>
      <c r="F173" s="191" t="s">
        <v>849</v>
      </c>
      <c r="G173" s="192" t="s">
        <v>176</v>
      </c>
      <c r="H173" s="193">
        <v>2</v>
      </c>
      <c r="I173" s="194"/>
      <c r="J173" s="194"/>
      <c r="K173" s="195">
        <f>ROUND(P173*H173,2)</f>
        <v>0</v>
      </c>
      <c r="L173" s="191" t="s">
        <v>644</v>
      </c>
      <c r="M173" s="39"/>
      <c r="N173" s="196" t="s">
        <v>1</v>
      </c>
      <c r="O173" s="197" t="s">
        <v>37</v>
      </c>
      <c r="P173" s="198">
        <f>I173+J173</f>
        <v>0</v>
      </c>
      <c r="Q173" s="198">
        <f>ROUND(I173*H173,2)</f>
        <v>0</v>
      </c>
      <c r="R173" s="198">
        <f>ROUND(J173*H173,2)</f>
        <v>0</v>
      </c>
      <c r="S173" s="71"/>
      <c r="T173" s="199">
        <f>S173*H173</f>
        <v>0</v>
      </c>
      <c r="U173" s="199">
        <v>0.67164999999999997</v>
      </c>
      <c r="V173" s="199">
        <f>U173*H173</f>
        <v>1.3432999999999999</v>
      </c>
      <c r="W173" s="199">
        <v>0</v>
      </c>
      <c r="X173" s="200">
        <f>W173*H173</f>
        <v>0</v>
      </c>
      <c r="Y173" s="34"/>
      <c r="Z173" s="34"/>
      <c r="AA173" s="34"/>
      <c r="AB173" s="34"/>
      <c r="AC173" s="34"/>
      <c r="AD173" s="34"/>
      <c r="AE173" s="34"/>
      <c r="AR173" s="201" t="s">
        <v>168</v>
      </c>
      <c r="AT173" s="201" t="s">
        <v>163</v>
      </c>
      <c r="AU173" s="201" t="s">
        <v>84</v>
      </c>
      <c r="AY173" s="17" t="s">
        <v>160</v>
      </c>
      <c r="BE173" s="202">
        <f>IF(O173="základní",K173,0)</f>
        <v>0</v>
      </c>
      <c r="BF173" s="202">
        <f>IF(O173="snížená",K173,0)</f>
        <v>0</v>
      </c>
      <c r="BG173" s="202">
        <f>IF(O173="zákl. přenesená",K173,0)</f>
        <v>0</v>
      </c>
      <c r="BH173" s="202">
        <f>IF(O173="sníž. přenesená",K173,0)</f>
        <v>0</v>
      </c>
      <c r="BI173" s="202">
        <f>IF(O173="nulová",K173,0)</f>
        <v>0</v>
      </c>
      <c r="BJ173" s="17" t="s">
        <v>82</v>
      </c>
      <c r="BK173" s="202">
        <f>ROUND(P173*H173,2)</f>
        <v>0</v>
      </c>
      <c r="BL173" s="17" t="s">
        <v>168</v>
      </c>
      <c r="BM173" s="201" t="s">
        <v>850</v>
      </c>
    </row>
    <row r="174" spans="1:65" s="2" customFormat="1">
      <c r="A174" s="34"/>
      <c r="B174" s="35"/>
      <c r="C174" s="36"/>
      <c r="D174" s="203" t="s">
        <v>170</v>
      </c>
      <c r="E174" s="36"/>
      <c r="F174" s="204" t="s">
        <v>851</v>
      </c>
      <c r="G174" s="36"/>
      <c r="H174" s="36"/>
      <c r="I174" s="205"/>
      <c r="J174" s="205"/>
      <c r="K174" s="36"/>
      <c r="L174" s="36"/>
      <c r="M174" s="39"/>
      <c r="N174" s="206"/>
      <c r="O174" s="207"/>
      <c r="P174" s="71"/>
      <c r="Q174" s="71"/>
      <c r="R174" s="71"/>
      <c r="S174" s="71"/>
      <c r="T174" s="71"/>
      <c r="U174" s="71"/>
      <c r="V174" s="71"/>
      <c r="W174" s="71"/>
      <c r="X174" s="72"/>
      <c r="Y174" s="34"/>
      <c r="Z174" s="34"/>
      <c r="AA174" s="34"/>
      <c r="AB174" s="34"/>
      <c r="AC174" s="34"/>
      <c r="AD174" s="34"/>
      <c r="AE174" s="34"/>
      <c r="AT174" s="17" t="s">
        <v>170</v>
      </c>
      <c r="AU174" s="17" t="s">
        <v>84</v>
      </c>
    </row>
    <row r="175" spans="1:65" s="15" customFormat="1">
      <c r="B175" s="231"/>
      <c r="C175" s="232"/>
      <c r="D175" s="203" t="s">
        <v>195</v>
      </c>
      <c r="E175" s="233" t="s">
        <v>1</v>
      </c>
      <c r="F175" s="234" t="s">
        <v>826</v>
      </c>
      <c r="G175" s="232"/>
      <c r="H175" s="233" t="s">
        <v>1</v>
      </c>
      <c r="I175" s="235"/>
      <c r="J175" s="235"/>
      <c r="K175" s="232"/>
      <c r="L175" s="232"/>
      <c r="M175" s="236"/>
      <c r="N175" s="237"/>
      <c r="O175" s="238"/>
      <c r="P175" s="238"/>
      <c r="Q175" s="238"/>
      <c r="R175" s="238"/>
      <c r="S175" s="238"/>
      <c r="T175" s="238"/>
      <c r="U175" s="238"/>
      <c r="V175" s="238"/>
      <c r="W175" s="238"/>
      <c r="X175" s="239"/>
      <c r="AT175" s="240" t="s">
        <v>195</v>
      </c>
      <c r="AU175" s="240" t="s">
        <v>84</v>
      </c>
      <c r="AV175" s="15" t="s">
        <v>82</v>
      </c>
      <c r="AW175" s="15" t="s">
        <v>5</v>
      </c>
      <c r="AX175" s="15" t="s">
        <v>74</v>
      </c>
      <c r="AY175" s="240" t="s">
        <v>160</v>
      </c>
    </row>
    <row r="176" spans="1:65" s="13" customFormat="1">
      <c r="B176" s="209"/>
      <c r="C176" s="210"/>
      <c r="D176" s="203" t="s">
        <v>195</v>
      </c>
      <c r="E176" s="211" t="s">
        <v>1</v>
      </c>
      <c r="F176" s="212" t="s">
        <v>84</v>
      </c>
      <c r="G176" s="210"/>
      <c r="H176" s="213">
        <v>2</v>
      </c>
      <c r="I176" s="214"/>
      <c r="J176" s="214"/>
      <c r="K176" s="210"/>
      <c r="L176" s="210"/>
      <c r="M176" s="215"/>
      <c r="N176" s="216"/>
      <c r="O176" s="217"/>
      <c r="P176" s="217"/>
      <c r="Q176" s="217"/>
      <c r="R176" s="217"/>
      <c r="S176" s="217"/>
      <c r="T176" s="217"/>
      <c r="U176" s="217"/>
      <c r="V176" s="217"/>
      <c r="W176" s="217"/>
      <c r="X176" s="218"/>
      <c r="AT176" s="219" t="s">
        <v>195</v>
      </c>
      <c r="AU176" s="219" t="s">
        <v>84</v>
      </c>
      <c r="AV176" s="13" t="s">
        <v>84</v>
      </c>
      <c r="AW176" s="13" t="s">
        <v>5</v>
      </c>
      <c r="AX176" s="13" t="s">
        <v>74</v>
      </c>
      <c r="AY176" s="219" t="s">
        <v>160</v>
      </c>
    </row>
    <row r="177" spans="1:65" s="14" customFormat="1">
      <c r="B177" s="220"/>
      <c r="C177" s="221"/>
      <c r="D177" s="203" t="s">
        <v>195</v>
      </c>
      <c r="E177" s="222" t="s">
        <v>1</v>
      </c>
      <c r="F177" s="223" t="s">
        <v>198</v>
      </c>
      <c r="G177" s="221"/>
      <c r="H177" s="224">
        <v>2</v>
      </c>
      <c r="I177" s="225"/>
      <c r="J177" s="225"/>
      <c r="K177" s="221"/>
      <c r="L177" s="221"/>
      <c r="M177" s="226"/>
      <c r="N177" s="227"/>
      <c r="O177" s="228"/>
      <c r="P177" s="228"/>
      <c r="Q177" s="228"/>
      <c r="R177" s="228"/>
      <c r="S177" s="228"/>
      <c r="T177" s="228"/>
      <c r="U177" s="228"/>
      <c r="V177" s="228"/>
      <c r="W177" s="228"/>
      <c r="X177" s="229"/>
      <c r="AT177" s="230" t="s">
        <v>195</v>
      </c>
      <c r="AU177" s="230" t="s">
        <v>84</v>
      </c>
      <c r="AV177" s="14" t="s">
        <v>168</v>
      </c>
      <c r="AW177" s="14" t="s">
        <v>5</v>
      </c>
      <c r="AX177" s="14" t="s">
        <v>82</v>
      </c>
      <c r="AY177" s="230" t="s">
        <v>160</v>
      </c>
    </row>
    <row r="178" spans="1:65" s="2" customFormat="1" ht="16.5" customHeight="1">
      <c r="A178" s="34"/>
      <c r="B178" s="35"/>
      <c r="C178" s="241" t="s">
        <v>9</v>
      </c>
      <c r="D178" s="241" t="s">
        <v>317</v>
      </c>
      <c r="E178" s="242" t="s">
        <v>852</v>
      </c>
      <c r="F178" s="243" t="s">
        <v>853</v>
      </c>
      <c r="G178" s="244" t="s">
        <v>176</v>
      </c>
      <c r="H178" s="245">
        <v>2</v>
      </c>
      <c r="I178" s="246"/>
      <c r="J178" s="247"/>
      <c r="K178" s="248">
        <f>ROUND(P178*H178,2)</f>
        <v>0</v>
      </c>
      <c r="L178" s="243" t="s">
        <v>1</v>
      </c>
      <c r="M178" s="249"/>
      <c r="N178" s="250" t="s">
        <v>1</v>
      </c>
      <c r="O178" s="197" t="s">
        <v>37</v>
      </c>
      <c r="P178" s="198">
        <f>I178+J178</f>
        <v>0</v>
      </c>
      <c r="Q178" s="198">
        <f>ROUND(I178*H178,2)</f>
        <v>0</v>
      </c>
      <c r="R178" s="198">
        <f>ROUND(J178*H178,2)</f>
        <v>0</v>
      </c>
      <c r="S178" s="71"/>
      <c r="T178" s="199">
        <f>S178*H178</f>
        <v>0</v>
      </c>
      <c r="U178" s="199">
        <v>2.4500000000000001E-2</v>
      </c>
      <c r="V178" s="199">
        <f>U178*H178</f>
        <v>4.9000000000000002E-2</v>
      </c>
      <c r="W178" s="199">
        <v>0</v>
      </c>
      <c r="X178" s="200">
        <f>W178*H178</f>
        <v>0</v>
      </c>
      <c r="Y178" s="34"/>
      <c r="Z178" s="34"/>
      <c r="AA178" s="34"/>
      <c r="AB178" s="34"/>
      <c r="AC178" s="34"/>
      <c r="AD178" s="34"/>
      <c r="AE178" s="34"/>
      <c r="AR178" s="201" t="s">
        <v>230</v>
      </c>
      <c r="AT178" s="201" t="s">
        <v>317</v>
      </c>
      <c r="AU178" s="201" t="s">
        <v>84</v>
      </c>
      <c r="AY178" s="17" t="s">
        <v>160</v>
      </c>
      <c r="BE178" s="202">
        <f>IF(O178="základní",K178,0)</f>
        <v>0</v>
      </c>
      <c r="BF178" s="202">
        <f>IF(O178="snížená",K178,0)</f>
        <v>0</v>
      </c>
      <c r="BG178" s="202">
        <f>IF(O178="zákl. přenesená",K178,0)</f>
        <v>0</v>
      </c>
      <c r="BH178" s="202">
        <f>IF(O178="sníž. přenesená",K178,0)</f>
        <v>0</v>
      </c>
      <c r="BI178" s="202">
        <f>IF(O178="nulová",K178,0)</f>
        <v>0</v>
      </c>
      <c r="BJ178" s="17" t="s">
        <v>82</v>
      </c>
      <c r="BK178" s="202">
        <f>ROUND(P178*H178,2)</f>
        <v>0</v>
      </c>
      <c r="BL178" s="17" t="s">
        <v>168</v>
      </c>
      <c r="BM178" s="201" t="s">
        <v>854</v>
      </c>
    </row>
    <row r="179" spans="1:65" s="2" customFormat="1" ht="39">
      <c r="A179" s="34"/>
      <c r="B179" s="35"/>
      <c r="C179" s="36"/>
      <c r="D179" s="203" t="s">
        <v>170</v>
      </c>
      <c r="E179" s="36"/>
      <c r="F179" s="204" t="s">
        <v>855</v>
      </c>
      <c r="G179" s="36"/>
      <c r="H179" s="36"/>
      <c r="I179" s="205"/>
      <c r="J179" s="205"/>
      <c r="K179" s="36"/>
      <c r="L179" s="36"/>
      <c r="M179" s="39"/>
      <c r="N179" s="206"/>
      <c r="O179" s="207"/>
      <c r="P179" s="71"/>
      <c r="Q179" s="71"/>
      <c r="R179" s="71"/>
      <c r="S179" s="71"/>
      <c r="T179" s="71"/>
      <c r="U179" s="71"/>
      <c r="V179" s="71"/>
      <c r="W179" s="71"/>
      <c r="X179" s="72"/>
      <c r="Y179" s="34"/>
      <c r="Z179" s="34"/>
      <c r="AA179" s="34"/>
      <c r="AB179" s="34"/>
      <c r="AC179" s="34"/>
      <c r="AD179" s="34"/>
      <c r="AE179" s="34"/>
      <c r="AT179" s="17" t="s">
        <v>170</v>
      </c>
      <c r="AU179" s="17" t="s">
        <v>84</v>
      </c>
    </row>
    <row r="180" spans="1:65" s="12" customFormat="1" ht="22.9" customHeight="1">
      <c r="B180" s="172"/>
      <c r="C180" s="173"/>
      <c r="D180" s="174" t="s">
        <v>73</v>
      </c>
      <c r="E180" s="187" t="s">
        <v>856</v>
      </c>
      <c r="F180" s="187" t="s">
        <v>857</v>
      </c>
      <c r="G180" s="173"/>
      <c r="H180" s="173"/>
      <c r="I180" s="176"/>
      <c r="J180" s="176"/>
      <c r="K180" s="188">
        <f>BK180</f>
        <v>0</v>
      </c>
      <c r="L180" s="173"/>
      <c r="M180" s="178"/>
      <c r="N180" s="179"/>
      <c r="O180" s="180"/>
      <c r="P180" s="180"/>
      <c r="Q180" s="181">
        <f>SUM(Q181:Q182)</f>
        <v>0</v>
      </c>
      <c r="R180" s="181">
        <f>SUM(R181:R182)</f>
        <v>0</v>
      </c>
      <c r="S180" s="180"/>
      <c r="T180" s="182">
        <f>SUM(T181:T182)</f>
        <v>0</v>
      </c>
      <c r="U180" s="180"/>
      <c r="V180" s="182">
        <f>SUM(V181:V182)</f>
        <v>0</v>
      </c>
      <c r="W180" s="180"/>
      <c r="X180" s="183">
        <f>SUM(X181:X182)</f>
        <v>0</v>
      </c>
      <c r="AR180" s="184" t="s">
        <v>82</v>
      </c>
      <c r="AT180" s="185" t="s">
        <v>73</v>
      </c>
      <c r="AU180" s="185" t="s">
        <v>82</v>
      </c>
      <c r="AY180" s="184" t="s">
        <v>160</v>
      </c>
      <c r="BK180" s="186">
        <f>SUM(BK181:BK182)</f>
        <v>0</v>
      </c>
    </row>
    <row r="181" spans="1:65" s="2" customFormat="1" ht="24">
      <c r="A181" s="34"/>
      <c r="B181" s="35"/>
      <c r="C181" s="189" t="s">
        <v>282</v>
      </c>
      <c r="D181" s="189" t="s">
        <v>163</v>
      </c>
      <c r="E181" s="190" t="s">
        <v>858</v>
      </c>
      <c r="F181" s="191" t="s">
        <v>859</v>
      </c>
      <c r="G181" s="192" t="s">
        <v>338</v>
      </c>
      <c r="H181" s="193">
        <v>2.9529999999999998</v>
      </c>
      <c r="I181" s="194"/>
      <c r="J181" s="194"/>
      <c r="K181" s="195">
        <f>ROUND(P181*H181,2)</f>
        <v>0</v>
      </c>
      <c r="L181" s="191" t="s">
        <v>644</v>
      </c>
      <c r="M181" s="39"/>
      <c r="N181" s="196" t="s">
        <v>1</v>
      </c>
      <c r="O181" s="197" t="s">
        <v>37</v>
      </c>
      <c r="P181" s="198">
        <f>I181+J181</f>
        <v>0</v>
      </c>
      <c r="Q181" s="198">
        <f>ROUND(I181*H181,2)</f>
        <v>0</v>
      </c>
      <c r="R181" s="198">
        <f>ROUND(J181*H181,2)</f>
        <v>0</v>
      </c>
      <c r="S181" s="71"/>
      <c r="T181" s="199">
        <f>S181*H181</f>
        <v>0</v>
      </c>
      <c r="U181" s="199">
        <v>0</v>
      </c>
      <c r="V181" s="199">
        <f>U181*H181</f>
        <v>0</v>
      </c>
      <c r="W181" s="199">
        <v>0</v>
      </c>
      <c r="X181" s="200">
        <f>W181*H181</f>
        <v>0</v>
      </c>
      <c r="Y181" s="34"/>
      <c r="Z181" s="34"/>
      <c r="AA181" s="34"/>
      <c r="AB181" s="34"/>
      <c r="AC181" s="34"/>
      <c r="AD181" s="34"/>
      <c r="AE181" s="34"/>
      <c r="AR181" s="201" t="s">
        <v>168</v>
      </c>
      <c r="AT181" s="201" t="s">
        <v>163</v>
      </c>
      <c r="AU181" s="201" t="s">
        <v>84</v>
      </c>
      <c r="AY181" s="17" t="s">
        <v>160</v>
      </c>
      <c r="BE181" s="202">
        <f>IF(O181="základní",K181,0)</f>
        <v>0</v>
      </c>
      <c r="BF181" s="202">
        <f>IF(O181="snížená",K181,0)</f>
        <v>0</v>
      </c>
      <c r="BG181" s="202">
        <f>IF(O181="zákl. přenesená",K181,0)</f>
        <v>0</v>
      </c>
      <c r="BH181" s="202">
        <f>IF(O181="sníž. přenesená",K181,0)</f>
        <v>0</v>
      </c>
      <c r="BI181" s="202">
        <f>IF(O181="nulová",K181,0)</f>
        <v>0</v>
      </c>
      <c r="BJ181" s="17" t="s">
        <v>82</v>
      </c>
      <c r="BK181" s="202">
        <f>ROUND(P181*H181,2)</f>
        <v>0</v>
      </c>
      <c r="BL181" s="17" t="s">
        <v>168</v>
      </c>
      <c r="BM181" s="201" t="s">
        <v>860</v>
      </c>
    </row>
    <row r="182" spans="1:65" s="2" customFormat="1" ht="19.5">
      <c r="A182" s="34"/>
      <c r="B182" s="35"/>
      <c r="C182" s="36"/>
      <c r="D182" s="203" t="s">
        <v>170</v>
      </c>
      <c r="E182" s="36"/>
      <c r="F182" s="204" t="s">
        <v>861</v>
      </c>
      <c r="G182" s="36"/>
      <c r="H182" s="36"/>
      <c r="I182" s="205"/>
      <c r="J182" s="205"/>
      <c r="K182" s="36"/>
      <c r="L182" s="36"/>
      <c r="M182" s="39"/>
      <c r="N182" s="254"/>
      <c r="O182" s="255"/>
      <c r="P182" s="256"/>
      <c r="Q182" s="256"/>
      <c r="R182" s="256"/>
      <c r="S182" s="256"/>
      <c r="T182" s="256"/>
      <c r="U182" s="256"/>
      <c r="V182" s="256"/>
      <c r="W182" s="256"/>
      <c r="X182" s="257"/>
      <c r="Y182" s="34"/>
      <c r="Z182" s="34"/>
      <c r="AA182" s="34"/>
      <c r="AB182" s="34"/>
      <c r="AC182" s="34"/>
      <c r="AD182" s="34"/>
      <c r="AE182" s="34"/>
      <c r="AT182" s="17" t="s">
        <v>170</v>
      </c>
      <c r="AU182" s="17" t="s">
        <v>84</v>
      </c>
    </row>
    <row r="183" spans="1:65" s="2" customFormat="1" ht="6.95" customHeight="1">
      <c r="A183" s="34"/>
      <c r="B183" s="54"/>
      <c r="C183" s="55"/>
      <c r="D183" s="55"/>
      <c r="E183" s="55"/>
      <c r="F183" s="55"/>
      <c r="G183" s="55"/>
      <c r="H183" s="55"/>
      <c r="I183" s="55"/>
      <c r="J183" s="55"/>
      <c r="K183" s="55"/>
      <c r="L183" s="55"/>
      <c r="M183" s="39"/>
      <c r="N183" s="34"/>
      <c r="P183" s="34"/>
      <c r="Q183" s="34"/>
      <c r="R183" s="34"/>
      <c r="S183" s="34"/>
      <c r="T183" s="34"/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</row>
  </sheetData>
  <sheetProtection algorithmName="SHA-512" hashValue="N5Ce8C5e3sF4OY+h7PZ2ZTLFvNprVFkz27IAt1hJow/mgPvEhkolvLbMdRcNyUq10/XAfZB3khIzjYNN857lEg==" saltValue="EQFSUoo1dEojzl+R7zqkI2w4DnQHvAapV9thBORZSAi25dyov4izNxwFa05sRrFjgodeZCOt7RCUw6akMICrMw==" spinCount="100000" sheet="1" objects="1" scenarios="1" formatColumns="0" formatRows="0" autoFilter="0"/>
  <autoFilter ref="C120:L182"/>
  <mergeCells count="9">
    <mergeCell ref="E87:H87"/>
    <mergeCell ref="E111:H111"/>
    <mergeCell ref="E113:H113"/>
    <mergeCell ref="M2:Z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91"/>
  <sheetViews>
    <sheetView showGridLines="0" topLeftCell="A214" workbookViewId="0">
      <selection activeCell="I221" sqref="I221:I225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15.5" style="1" customWidth="1"/>
    <col min="13" max="13" width="9.33203125" style="1" customWidth="1"/>
    <col min="14" max="14" width="10.83203125" style="1" hidden="1" customWidth="1"/>
    <col min="15" max="15" width="9.33203125" style="1" hidden="1"/>
    <col min="16" max="24" width="14.1640625" style="1" hidden="1" customWidth="1"/>
    <col min="25" max="25" width="12.33203125" style="1" hidden="1" customWidth="1"/>
    <col min="26" max="26" width="16.33203125" style="1" customWidth="1"/>
    <col min="27" max="27" width="12.33203125" style="1" customWidth="1"/>
    <col min="28" max="28" width="1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M2" s="273"/>
      <c r="N2" s="273"/>
      <c r="O2" s="273"/>
      <c r="P2" s="273"/>
      <c r="Q2" s="273"/>
      <c r="R2" s="273"/>
      <c r="S2" s="273"/>
      <c r="T2" s="273"/>
      <c r="U2" s="273"/>
      <c r="V2" s="273"/>
      <c r="W2" s="273"/>
      <c r="X2" s="273"/>
      <c r="Y2" s="273"/>
      <c r="Z2" s="273"/>
      <c r="AT2" s="17" t="s">
        <v>102</v>
      </c>
    </row>
    <row r="3" spans="1:46" s="1" customFormat="1" ht="6.95" customHeight="1">
      <c r="B3" s="109"/>
      <c r="C3" s="110"/>
      <c r="D3" s="110"/>
      <c r="E3" s="110"/>
      <c r="F3" s="110"/>
      <c r="G3" s="110"/>
      <c r="H3" s="110"/>
      <c r="I3" s="110"/>
      <c r="J3" s="110"/>
      <c r="K3" s="110"/>
      <c r="L3" s="110"/>
      <c r="M3" s="20"/>
      <c r="AT3" s="17" t="s">
        <v>84</v>
      </c>
    </row>
    <row r="4" spans="1:46" s="1" customFormat="1" ht="24.95" customHeight="1">
      <c r="B4" s="20"/>
      <c r="D4" s="111" t="s">
        <v>121</v>
      </c>
      <c r="M4" s="20"/>
      <c r="N4" s="112" t="s">
        <v>11</v>
      </c>
      <c r="AT4" s="17" t="s">
        <v>4</v>
      </c>
    </row>
    <row r="5" spans="1:46" s="1" customFormat="1" ht="6.95" customHeight="1">
      <c r="B5" s="20"/>
      <c r="M5" s="20"/>
    </row>
    <row r="6" spans="1:46" s="1" customFormat="1" ht="12" customHeight="1">
      <c r="B6" s="20"/>
      <c r="D6" s="113" t="s">
        <v>17</v>
      </c>
      <c r="M6" s="20"/>
    </row>
    <row r="7" spans="1:46" s="1" customFormat="1" ht="16.5" customHeight="1">
      <c r="B7" s="20"/>
      <c r="E7" s="304" t="str">
        <f>'Rekapitulace stavby'!K6</f>
        <v>Oprava nástupišť v obvodu ST Zlín</v>
      </c>
      <c r="F7" s="305"/>
      <c r="G7" s="305"/>
      <c r="H7" s="305"/>
      <c r="M7" s="20"/>
    </row>
    <row r="8" spans="1:46" s="2" customFormat="1" ht="12" customHeight="1">
      <c r="A8" s="34"/>
      <c r="B8" s="39"/>
      <c r="C8" s="34"/>
      <c r="D8" s="113" t="s">
        <v>122</v>
      </c>
      <c r="E8" s="34"/>
      <c r="F8" s="34"/>
      <c r="G8" s="34"/>
      <c r="H8" s="34"/>
      <c r="I8" s="34"/>
      <c r="J8" s="34"/>
      <c r="K8" s="34"/>
      <c r="L8" s="34"/>
      <c r="M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306" t="s">
        <v>862</v>
      </c>
      <c r="F9" s="307"/>
      <c r="G9" s="307"/>
      <c r="H9" s="307"/>
      <c r="I9" s="34"/>
      <c r="J9" s="34"/>
      <c r="K9" s="34"/>
      <c r="L9" s="34"/>
      <c r="M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34"/>
      <c r="M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13" t="s">
        <v>19</v>
      </c>
      <c r="E11" s="34"/>
      <c r="F11" s="114" t="s">
        <v>1</v>
      </c>
      <c r="G11" s="34"/>
      <c r="H11" s="34"/>
      <c r="I11" s="113" t="s">
        <v>20</v>
      </c>
      <c r="J11" s="114" t="s">
        <v>1</v>
      </c>
      <c r="K11" s="34"/>
      <c r="L11" s="34"/>
      <c r="M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13" t="s">
        <v>21</v>
      </c>
      <c r="E12" s="34"/>
      <c r="F12" s="114" t="s">
        <v>22</v>
      </c>
      <c r="G12" s="34"/>
      <c r="H12" s="34"/>
      <c r="I12" s="113" t="s">
        <v>23</v>
      </c>
      <c r="J12" s="115">
        <f>'Rekapitulace stavby'!AN8</f>
        <v>0</v>
      </c>
      <c r="K12" s="34"/>
      <c r="L12" s="34"/>
      <c r="M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34"/>
      <c r="M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3" t="s">
        <v>24</v>
      </c>
      <c r="E14" s="34"/>
      <c r="F14" s="34"/>
      <c r="G14" s="34"/>
      <c r="H14" s="34"/>
      <c r="I14" s="113" t="s">
        <v>25</v>
      </c>
      <c r="J14" s="114" t="str">
        <f>IF('Rekapitulace stavby'!AN10="","",'Rekapitulace stavby'!AN10)</f>
        <v/>
      </c>
      <c r="K14" s="34"/>
      <c r="L14" s="34"/>
      <c r="M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14" t="str">
        <f>IF('Rekapitulace stavby'!E11="","",'Rekapitulace stavby'!E11)</f>
        <v xml:space="preserve"> </v>
      </c>
      <c r="F15" s="34"/>
      <c r="G15" s="34"/>
      <c r="H15" s="34"/>
      <c r="I15" s="113" t="s">
        <v>26</v>
      </c>
      <c r="J15" s="114" t="str">
        <f>IF('Rekapitulace stavby'!AN11="","",'Rekapitulace stavby'!AN11)</f>
        <v/>
      </c>
      <c r="K15" s="34"/>
      <c r="L15" s="34"/>
      <c r="M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34"/>
      <c r="M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13" t="s">
        <v>27</v>
      </c>
      <c r="E17" s="34"/>
      <c r="F17" s="34"/>
      <c r="G17" s="34"/>
      <c r="H17" s="34"/>
      <c r="I17" s="113" t="s">
        <v>25</v>
      </c>
      <c r="J17" s="30" t="str">
        <f>'Rekapitulace stavby'!AN13</f>
        <v>Vyplň údaj</v>
      </c>
      <c r="K17" s="34"/>
      <c r="L17" s="34"/>
      <c r="M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308" t="str">
        <f>'Rekapitulace stavby'!E14</f>
        <v>Vyplň údaj</v>
      </c>
      <c r="F18" s="309"/>
      <c r="G18" s="309"/>
      <c r="H18" s="309"/>
      <c r="I18" s="113" t="s">
        <v>26</v>
      </c>
      <c r="J18" s="30" t="str">
        <f>'Rekapitulace stavby'!AN14</f>
        <v>Vyplň údaj</v>
      </c>
      <c r="K18" s="34"/>
      <c r="L18" s="34"/>
      <c r="M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34"/>
      <c r="M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13" t="s">
        <v>29</v>
      </c>
      <c r="E20" s="34"/>
      <c r="F20" s="34"/>
      <c r="G20" s="34"/>
      <c r="H20" s="34"/>
      <c r="I20" s="113" t="s">
        <v>25</v>
      </c>
      <c r="J20" s="114" t="str">
        <f>IF('Rekapitulace stavby'!AN16="","",'Rekapitulace stavby'!AN16)</f>
        <v/>
      </c>
      <c r="K20" s="34"/>
      <c r="L20" s="34"/>
      <c r="M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14" t="str">
        <f>IF('Rekapitulace stavby'!E17="","",'Rekapitulace stavby'!E17)</f>
        <v xml:space="preserve"> </v>
      </c>
      <c r="F21" s="34"/>
      <c r="G21" s="34"/>
      <c r="H21" s="34"/>
      <c r="I21" s="113" t="s">
        <v>26</v>
      </c>
      <c r="J21" s="114" t="str">
        <f>IF('Rekapitulace stavby'!AN17="","",'Rekapitulace stavby'!AN17)</f>
        <v/>
      </c>
      <c r="K21" s="34"/>
      <c r="L21" s="34"/>
      <c r="M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34"/>
      <c r="M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13" t="s">
        <v>30</v>
      </c>
      <c r="E23" s="34"/>
      <c r="F23" s="34"/>
      <c r="G23" s="34"/>
      <c r="H23" s="34"/>
      <c r="I23" s="113" t="s">
        <v>25</v>
      </c>
      <c r="J23" s="114" t="str">
        <f>IF('Rekapitulace stavby'!AN19="","",'Rekapitulace stavby'!AN19)</f>
        <v/>
      </c>
      <c r="K23" s="34"/>
      <c r="L23" s="34"/>
      <c r="M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14" t="str">
        <f>IF('Rekapitulace stavby'!E20="","",'Rekapitulace stavby'!E20)</f>
        <v xml:space="preserve"> </v>
      </c>
      <c r="F24" s="34"/>
      <c r="G24" s="34"/>
      <c r="H24" s="34"/>
      <c r="I24" s="113" t="s">
        <v>26</v>
      </c>
      <c r="J24" s="114" t="str">
        <f>IF('Rekapitulace stavby'!AN20="","",'Rekapitulace stavby'!AN20)</f>
        <v/>
      </c>
      <c r="K24" s="34"/>
      <c r="L24" s="34"/>
      <c r="M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34"/>
      <c r="M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13" t="s">
        <v>31</v>
      </c>
      <c r="E26" s="34"/>
      <c r="F26" s="34"/>
      <c r="G26" s="34"/>
      <c r="H26" s="34"/>
      <c r="I26" s="34"/>
      <c r="J26" s="34"/>
      <c r="K26" s="34"/>
      <c r="L26" s="34"/>
      <c r="M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16"/>
      <c r="B27" s="117"/>
      <c r="C27" s="116"/>
      <c r="D27" s="116"/>
      <c r="E27" s="310" t="s">
        <v>1</v>
      </c>
      <c r="F27" s="310"/>
      <c r="G27" s="310"/>
      <c r="H27" s="310"/>
      <c r="I27" s="116"/>
      <c r="J27" s="116"/>
      <c r="K27" s="116"/>
      <c r="L27" s="116"/>
      <c r="M27" s="118"/>
      <c r="S27" s="116"/>
      <c r="T27" s="116"/>
      <c r="U27" s="116"/>
      <c r="V27" s="116"/>
      <c r="W27" s="116"/>
      <c r="X27" s="116"/>
      <c r="Y27" s="116"/>
      <c r="Z27" s="116"/>
      <c r="AA27" s="116"/>
      <c r="AB27" s="116"/>
      <c r="AC27" s="116"/>
      <c r="AD27" s="116"/>
      <c r="AE27" s="116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34"/>
      <c r="M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19"/>
      <c r="E29" s="119"/>
      <c r="F29" s="119"/>
      <c r="G29" s="119"/>
      <c r="H29" s="119"/>
      <c r="I29" s="119"/>
      <c r="J29" s="119"/>
      <c r="K29" s="119"/>
      <c r="L29" s="119"/>
      <c r="M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12.75">
      <c r="A30" s="34"/>
      <c r="B30" s="39"/>
      <c r="C30" s="34"/>
      <c r="D30" s="34"/>
      <c r="E30" s="113" t="s">
        <v>124</v>
      </c>
      <c r="F30" s="34"/>
      <c r="G30" s="34"/>
      <c r="H30" s="34"/>
      <c r="I30" s="34"/>
      <c r="J30" s="34"/>
      <c r="K30" s="120">
        <f>I96</f>
        <v>126775</v>
      </c>
      <c r="L30" s="34"/>
      <c r="M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12.75">
      <c r="A31" s="34"/>
      <c r="B31" s="39"/>
      <c r="C31" s="34"/>
      <c r="D31" s="34"/>
      <c r="E31" s="113" t="s">
        <v>125</v>
      </c>
      <c r="F31" s="34"/>
      <c r="G31" s="34"/>
      <c r="H31" s="34"/>
      <c r="I31" s="34"/>
      <c r="J31" s="34"/>
      <c r="K31" s="120">
        <f>J96</f>
        <v>0</v>
      </c>
      <c r="L31" s="34"/>
      <c r="M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25.35" customHeight="1">
      <c r="A32" s="34"/>
      <c r="B32" s="39"/>
      <c r="C32" s="34"/>
      <c r="D32" s="121" t="s">
        <v>32</v>
      </c>
      <c r="E32" s="34"/>
      <c r="F32" s="34"/>
      <c r="G32" s="34"/>
      <c r="H32" s="34"/>
      <c r="I32" s="34"/>
      <c r="J32" s="34"/>
      <c r="K32" s="122">
        <f>ROUND(K124, 2)</f>
        <v>126775</v>
      </c>
      <c r="L32" s="34"/>
      <c r="M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6.95" customHeight="1">
      <c r="A33" s="34"/>
      <c r="B33" s="39"/>
      <c r="C33" s="34"/>
      <c r="D33" s="119"/>
      <c r="E33" s="119"/>
      <c r="F33" s="119"/>
      <c r="G33" s="119"/>
      <c r="H33" s="119"/>
      <c r="I33" s="119"/>
      <c r="J33" s="119"/>
      <c r="K33" s="119"/>
      <c r="L33" s="119"/>
      <c r="M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34"/>
      <c r="F34" s="123" t="s">
        <v>34</v>
      </c>
      <c r="G34" s="34"/>
      <c r="H34" s="34"/>
      <c r="I34" s="123" t="s">
        <v>33</v>
      </c>
      <c r="J34" s="34"/>
      <c r="K34" s="123" t="s">
        <v>35</v>
      </c>
      <c r="L34" s="34"/>
      <c r="M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customHeight="1">
      <c r="A35" s="34"/>
      <c r="B35" s="39"/>
      <c r="C35" s="34"/>
      <c r="D35" s="124" t="s">
        <v>36</v>
      </c>
      <c r="E35" s="113" t="s">
        <v>37</v>
      </c>
      <c r="F35" s="120">
        <f>ROUND((SUM(BE124:BE290)),  2)</f>
        <v>126775</v>
      </c>
      <c r="G35" s="34"/>
      <c r="H35" s="34"/>
      <c r="I35" s="125">
        <v>0.21</v>
      </c>
      <c r="J35" s="34"/>
      <c r="K35" s="120">
        <f>ROUND(((SUM(BE124:BE290))*I35),  2)</f>
        <v>26622.75</v>
      </c>
      <c r="L35" s="34"/>
      <c r="M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customHeight="1">
      <c r="A36" s="34"/>
      <c r="B36" s="39"/>
      <c r="C36" s="34"/>
      <c r="D36" s="34"/>
      <c r="E36" s="113" t="s">
        <v>38</v>
      </c>
      <c r="F36" s="120">
        <f>ROUND((SUM(BF124:BF290)),  2)</f>
        <v>0</v>
      </c>
      <c r="G36" s="34"/>
      <c r="H36" s="34"/>
      <c r="I36" s="125">
        <v>0.15</v>
      </c>
      <c r="J36" s="34"/>
      <c r="K36" s="120">
        <f>ROUND(((SUM(BF124:BF290))*I36),  2)</f>
        <v>0</v>
      </c>
      <c r="L36" s="34"/>
      <c r="M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3" t="s">
        <v>39</v>
      </c>
      <c r="F37" s="120">
        <f>ROUND((SUM(BG124:BG290)),  2)</f>
        <v>0</v>
      </c>
      <c r="G37" s="34"/>
      <c r="H37" s="34"/>
      <c r="I37" s="125">
        <v>0.21</v>
      </c>
      <c r="J37" s="34"/>
      <c r="K37" s="120">
        <f>0</f>
        <v>0</v>
      </c>
      <c r="L37" s="34"/>
      <c r="M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14.45" hidden="1" customHeight="1">
      <c r="A38" s="34"/>
      <c r="B38" s="39"/>
      <c r="C38" s="34"/>
      <c r="D38" s="34"/>
      <c r="E38" s="113" t="s">
        <v>40</v>
      </c>
      <c r="F38" s="120">
        <f>ROUND((SUM(BH124:BH290)),  2)</f>
        <v>0</v>
      </c>
      <c r="G38" s="34"/>
      <c r="H38" s="34"/>
      <c r="I38" s="125">
        <v>0.15</v>
      </c>
      <c r="J38" s="34"/>
      <c r="K38" s="120">
        <f>0</f>
        <v>0</v>
      </c>
      <c r="L38" s="34"/>
      <c r="M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14.45" hidden="1" customHeight="1">
      <c r="A39" s="34"/>
      <c r="B39" s="39"/>
      <c r="C39" s="34"/>
      <c r="D39" s="34"/>
      <c r="E39" s="113" t="s">
        <v>41</v>
      </c>
      <c r="F39" s="120">
        <f>ROUND((SUM(BI124:BI290)),  2)</f>
        <v>0</v>
      </c>
      <c r="G39" s="34"/>
      <c r="H39" s="34"/>
      <c r="I39" s="125">
        <v>0</v>
      </c>
      <c r="J39" s="34"/>
      <c r="K39" s="120">
        <f>0</f>
        <v>0</v>
      </c>
      <c r="L39" s="34"/>
      <c r="M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6.9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34"/>
      <c r="M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2" customFormat="1" ht="25.35" customHeight="1">
      <c r="A41" s="34"/>
      <c r="B41" s="39"/>
      <c r="C41" s="126"/>
      <c r="D41" s="127" t="s">
        <v>42</v>
      </c>
      <c r="E41" s="128"/>
      <c r="F41" s="128"/>
      <c r="G41" s="129" t="s">
        <v>43</v>
      </c>
      <c r="H41" s="130" t="s">
        <v>44</v>
      </c>
      <c r="I41" s="128"/>
      <c r="J41" s="128"/>
      <c r="K41" s="131">
        <f>SUM(K32:K39)</f>
        <v>153397.75</v>
      </c>
      <c r="L41" s="132"/>
      <c r="M41" s="51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pans="1:31" s="2" customFormat="1" ht="14.45" customHeight="1">
      <c r="A42" s="34"/>
      <c r="B42" s="39"/>
      <c r="C42" s="34"/>
      <c r="D42" s="34"/>
      <c r="E42" s="34"/>
      <c r="F42" s="34"/>
      <c r="G42" s="34"/>
      <c r="H42" s="34"/>
      <c r="I42" s="34"/>
      <c r="J42" s="34"/>
      <c r="K42" s="34"/>
      <c r="L42" s="34"/>
      <c r="M42" s="51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pans="1:31" s="1" customFormat="1" ht="14.45" customHeight="1">
      <c r="B43" s="20"/>
      <c r="M43" s="20"/>
    </row>
    <row r="44" spans="1:31" s="1" customFormat="1" ht="14.45" customHeight="1">
      <c r="B44" s="20"/>
      <c r="M44" s="20"/>
    </row>
    <row r="45" spans="1:31" s="1" customFormat="1" ht="14.45" customHeight="1">
      <c r="B45" s="20"/>
      <c r="M45" s="20"/>
    </row>
    <row r="46" spans="1:31" s="1" customFormat="1" ht="14.45" customHeight="1">
      <c r="B46" s="20"/>
      <c r="M46" s="20"/>
    </row>
    <row r="47" spans="1:31" s="1" customFormat="1" ht="14.45" customHeight="1">
      <c r="B47" s="20"/>
      <c r="M47" s="20"/>
    </row>
    <row r="48" spans="1:31" s="1" customFormat="1" ht="14.45" customHeight="1">
      <c r="B48" s="20"/>
      <c r="M48" s="20"/>
    </row>
    <row r="49" spans="1:31" s="1" customFormat="1" ht="14.45" customHeight="1">
      <c r="B49" s="20"/>
      <c r="M49" s="20"/>
    </row>
    <row r="50" spans="1:31" s="2" customFormat="1" ht="14.45" customHeight="1">
      <c r="B50" s="51"/>
      <c r="D50" s="133" t="s">
        <v>45</v>
      </c>
      <c r="E50" s="134"/>
      <c r="F50" s="134"/>
      <c r="G50" s="133" t="s">
        <v>46</v>
      </c>
      <c r="H50" s="134"/>
      <c r="I50" s="134"/>
      <c r="J50" s="134"/>
      <c r="K50" s="134"/>
      <c r="L50" s="134"/>
      <c r="M50" s="51"/>
    </row>
    <row r="51" spans="1:31">
      <c r="B51" s="20"/>
      <c r="M51" s="20"/>
    </row>
    <row r="52" spans="1:31">
      <c r="B52" s="20"/>
      <c r="M52" s="20"/>
    </row>
    <row r="53" spans="1:31">
      <c r="B53" s="20"/>
      <c r="M53" s="20"/>
    </row>
    <row r="54" spans="1:31">
      <c r="B54" s="20"/>
      <c r="M54" s="20"/>
    </row>
    <row r="55" spans="1:31">
      <c r="B55" s="20"/>
      <c r="M55" s="20"/>
    </row>
    <row r="56" spans="1:31">
      <c r="B56" s="20"/>
      <c r="M56" s="20"/>
    </row>
    <row r="57" spans="1:31">
      <c r="B57" s="20"/>
      <c r="M57" s="20"/>
    </row>
    <row r="58" spans="1:31">
      <c r="B58" s="20"/>
      <c r="M58" s="20"/>
    </row>
    <row r="59" spans="1:31">
      <c r="B59" s="20"/>
      <c r="M59" s="20"/>
    </row>
    <row r="60" spans="1:31">
      <c r="B60" s="20"/>
      <c r="M60" s="20"/>
    </row>
    <row r="61" spans="1:31" s="2" customFormat="1" ht="12.75">
      <c r="A61" s="34"/>
      <c r="B61" s="39"/>
      <c r="C61" s="34"/>
      <c r="D61" s="135" t="s">
        <v>47</v>
      </c>
      <c r="E61" s="136"/>
      <c r="F61" s="137" t="s">
        <v>48</v>
      </c>
      <c r="G61" s="135" t="s">
        <v>47</v>
      </c>
      <c r="H61" s="136"/>
      <c r="I61" s="136"/>
      <c r="J61" s="138" t="s">
        <v>48</v>
      </c>
      <c r="K61" s="136"/>
      <c r="L61" s="136"/>
      <c r="M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>
      <c r="B62" s="20"/>
      <c r="M62" s="20"/>
    </row>
    <row r="63" spans="1:31">
      <c r="B63" s="20"/>
      <c r="M63" s="20"/>
    </row>
    <row r="64" spans="1:31">
      <c r="B64" s="20"/>
      <c r="M64" s="20"/>
    </row>
    <row r="65" spans="1:31" s="2" customFormat="1" ht="12.75">
      <c r="A65" s="34"/>
      <c r="B65" s="39"/>
      <c r="C65" s="34"/>
      <c r="D65" s="133" t="s">
        <v>49</v>
      </c>
      <c r="E65" s="139"/>
      <c r="F65" s="139"/>
      <c r="G65" s="133" t="s">
        <v>50</v>
      </c>
      <c r="H65" s="139"/>
      <c r="I65" s="139"/>
      <c r="J65" s="139"/>
      <c r="K65" s="139"/>
      <c r="L65" s="139"/>
      <c r="M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>
      <c r="B66" s="20"/>
      <c r="M66" s="20"/>
    </row>
    <row r="67" spans="1:31">
      <c r="B67" s="20"/>
      <c r="M67" s="20"/>
    </row>
    <row r="68" spans="1:31">
      <c r="B68" s="20"/>
      <c r="M68" s="20"/>
    </row>
    <row r="69" spans="1:31">
      <c r="B69" s="20"/>
      <c r="M69" s="20"/>
    </row>
    <row r="70" spans="1:31">
      <c r="B70" s="20"/>
      <c r="M70" s="20"/>
    </row>
    <row r="71" spans="1:31">
      <c r="B71" s="20"/>
      <c r="M71" s="20"/>
    </row>
    <row r="72" spans="1:31">
      <c r="B72" s="20"/>
      <c r="M72" s="20"/>
    </row>
    <row r="73" spans="1:31">
      <c r="B73" s="20"/>
      <c r="M73" s="20"/>
    </row>
    <row r="74" spans="1:31">
      <c r="B74" s="20"/>
      <c r="M74" s="20"/>
    </row>
    <row r="75" spans="1:31">
      <c r="B75" s="20"/>
      <c r="M75" s="20"/>
    </row>
    <row r="76" spans="1:31" s="2" customFormat="1" ht="12.75">
      <c r="A76" s="34"/>
      <c r="B76" s="39"/>
      <c r="C76" s="34"/>
      <c r="D76" s="135" t="s">
        <v>47</v>
      </c>
      <c r="E76" s="136"/>
      <c r="F76" s="137" t="s">
        <v>48</v>
      </c>
      <c r="G76" s="135" t="s">
        <v>47</v>
      </c>
      <c r="H76" s="136"/>
      <c r="I76" s="136"/>
      <c r="J76" s="138" t="s">
        <v>48</v>
      </c>
      <c r="K76" s="136"/>
      <c r="L76" s="136"/>
      <c r="M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40"/>
      <c r="C77" s="141"/>
      <c r="D77" s="141"/>
      <c r="E77" s="141"/>
      <c r="F77" s="141"/>
      <c r="G77" s="141"/>
      <c r="H77" s="141"/>
      <c r="I77" s="141"/>
      <c r="J77" s="141"/>
      <c r="K77" s="141"/>
      <c r="L77" s="141"/>
      <c r="M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47" s="2" customFormat="1" ht="6.95" customHeight="1">
      <c r="A81" s="34"/>
      <c r="B81" s="142"/>
      <c r="C81" s="143"/>
      <c r="D81" s="143"/>
      <c r="E81" s="143"/>
      <c r="F81" s="143"/>
      <c r="G81" s="143"/>
      <c r="H81" s="143"/>
      <c r="I81" s="143"/>
      <c r="J81" s="143"/>
      <c r="K81" s="143"/>
      <c r="L81" s="143"/>
      <c r="M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4.95" customHeight="1">
      <c r="A82" s="34"/>
      <c r="B82" s="35"/>
      <c r="C82" s="23" t="s">
        <v>126</v>
      </c>
      <c r="D82" s="36"/>
      <c r="E82" s="36"/>
      <c r="F82" s="36"/>
      <c r="G82" s="36"/>
      <c r="H82" s="36"/>
      <c r="I82" s="36"/>
      <c r="J82" s="36"/>
      <c r="K82" s="36"/>
      <c r="L82" s="36"/>
      <c r="M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36"/>
      <c r="M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customHeight="1">
      <c r="A84" s="34"/>
      <c r="B84" s="35"/>
      <c r="C84" s="29" t="s">
        <v>17</v>
      </c>
      <c r="D84" s="36"/>
      <c r="E84" s="36"/>
      <c r="F84" s="36"/>
      <c r="G84" s="36"/>
      <c r="H84" s="36"/>
      <c r="I84" s="36"/>
      <c r="J84" s="36"/>
      <c r="K84" s="36"/>
      <c r="L84" s="36"/>
      <c r="M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16.5" customHeight="1">
      <c r="A85" s="34"/>
      <c r="B85" s="35"/>
      <c r="C85" s="36"/>
      <c r="D85" s="36"/>
      <c r="E85" s="302" t="str">
        <f>E7</f>
        <v>Oprava nástupišť v obvodu ST Zlín</v>
      </c>
      <c r="F85" s="303"/>
      <c r="G85" s="303"/>
      <c r="H85" s="303"/>
      <c r="I85" s="36"/>
      <c r="J85" s="36"/>
      <c r="K85" s="36"/>
      <c r="L85" s="36"/>
      <c r="M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12" customHeight="1">
      <c r="A86" s="34"/>
      <c r="B86" s="35"/>
      <c r="C86" s="29" t="s">
        <v>122</v>
      </c>
      <c r="D86" s="36"/>
      <c r="E86" s="36"/>
      <c r="F86" s="36"/>
      <c r="G86" s="36"/>
      <c r="H86" s="36"/>
      <c r="I86" s="36"/>
      <c r="J86" s="36"/>
      <c r="K86" s="36"/>
      <c r="L86" s="36"/>
      <c r="M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16.5" customHeight="1">
      <c r="A87" s="34"/>
      <c r="B87" s="35"/>
      <c r="C87" s="36"/>
      <c r="D87" s="36"/>
      <c r="E87" s="296" t="str">
        <f>E9</f>
        <v>SO 02.1 - zast. Popovice - kolej</v>
      </c>
      <c r="F87" s="301"/>
      <c r="G87" s="301"/>
      <c r="H87" s="301"/>
      <c r="I87" s="36"/>
      <c r="J87" s="36"/>
      <c r="K87" s="36"/>
      <c r="L87" s="36"/>
      <c r="M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36"/>
      <c r="M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12" customHeight="1">
      <c r="A89" s="34"/>
      <c r="B89" s="35"/>
      <c r="C89" s="29" t="s">
        <v>21</v>
      </c>
      <c r="D89" s="36"/>
      <c r="E89" s="36"/>
      <c r="F89" s="27" t="str">
        <f>F12</f>
        <v xml:space="preserve"> </v>
      </c>
      <c r="G89" s="36"/>
      <c r="H89" s="36"/>
      <c r="I89" s="29" t="s">
        <v>23</v>
      </c>
      <c r="J89" s="66">
        <f>IF(J12="","",J12)</f>
        <v>0</v>
      </c>
      <c r="K89" s="36"/>
      <c r="L89" s="36"/>
      <c r="M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36"/>
      <c r="M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15.2" customHeight="1">
      <c r="A91" s="34"/>
      <c r="B91" s="35"/>
      <c r="C91" s="29" t="s">
        <v>24</v>
      </c>
      <c r="D91" s="36"/>
      <c r="E91" s="36"/>
      <c r="F91" s="27" t="str">
        <f>E15</f>
        <v xml:space="preserve"> </v>
      </c>
      <c r="G91" s="36"/>
      <c r="H91" s="36"/>
      <c r="I91" s="29" t="s">
        <v>29</v>
      </c>
      <c r="J91" s="32" t="str">
        <f>E21</f>
        <v xml:space="preserve"> </v>
      </c>
      <c r="K91" s="36"/>
      <c r="L91" s="36"/>
      <c r="M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15.2" customHeight="1">
      <c r="A92" s="34"/>
      <c r="B92" s="35"/>
      <c r="C92" s="29" t="s">
        <v>27</v>
      </c>
      <c r="D92" s="36"/>
      <c r="E92" s="36"/>
      <c r="F92" s="27" t="str">
        <f>IF(E18="","",E18)</f>
        <v>Vyplň údaj</v>
      </c>
      <c r="G92" s="36"/>
      <c r="H92" s="36"/>
      <c r="I92" s="29" t="s">
        <v>30</v>
      </c>
      <c r="J92" s="32" t="str">
        <f>E24</f>
        <v xml:space="preserve"> </v>
      </c>
      <c r="K92" s="36"/>
      <c r="L92" s="36"/>
      <c r="M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35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36"/>
      <c r="M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9.25" customHeight="1">
      <c r="A94" s="34"/>
      <c r="B94" s="35"/>
      <c r="C94" s="144" t="s">
        <v>127</v>
      </c>
      <c r="D94" s="145"/>
      <c r="E94" s="145"/>
      <c r="F94" s="145"/>
      <c r="G94" s="145"/>
      <c r="H94" s="145"/>
      <c r="I94" s="146" t="s">
        <v>128</v>
      </c>
      <c r="J94" s="146" t="s">
        <v>129</v>
      </c>
      <c r="K94" s="146" t="s">
        <v>130</v>
      </c>
      <c r="L94" s="145"/>
      <c r="M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36"/>
      <c r="M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47" s="2" customFormat="1" ht="22.9" customHeight="1">
      <c r="A96" s="34"/>
      <c r="B96" s="35"/>
      <c r="C96" s="147" t="s">
        <v>131</v>
      </c>
      <c r="D96" s="36"/>
      <c r="E96" s="36"/>
      <c r="F96" s="36"/>
      <c r="G96" s="36"/>
      <c r="H96" s="36"/>
      <c r="I96" s="84">
        <f t="shared" ref="I96:J98" si="0">Q124</f>
        <v>126775</v>
      </c>
      <c r="J96" s="84">
        <f t="shared" si="0"/>
        <v>0</v>
      </c>
      <c r="K96" s="84">
        <f>K124</f>
        <v>126775</v>
      </c>
      <c r="L96" s="36"/>
      <c r="M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7" t="s">
        <v>132</v>
      </c>
    </row>
    <row r="97" spans="1:31" s="9" customFormat="1" ht="24.95" customHeight="1">
      <c r="B97" s="148"/>
      <c r="C97" s="149"/>
      <c r="D97" s="150" t="s">
        <v>133</v>
      </c>
      <c r="E97" s="151"/>
      <c r="F97" s="151"/>
      <c r="G97" s="151"/>
      <c r="H97" s="151"/>
      <c r="I97" s="152">
        <f t="shared" si="0"/>
        <v>0</v>
      </c>
      <c r="J97" s="152">
        <f t="shared" si="0"/>
        <v>0</v>
      </c>
      <c r="K97" s="152">
        <f>K125</f>
        <v>0</v>
      </c>
      <c r="L97" s="149"/>
      <c r="M97" s="153"/>
    </row>
    <row r="98" spans="1:31" s="10" customFormat="1" ht="19.899999999999999" customHeight="1">
      <c r="B98" s="154"/>
      <c r="C98" s="155"/>
      <c r="D98" s="156" t="s">
        <v>134</v>
      </c>
      <c r="E98" s="157"/>
      <c r="F98" s="157"/>
      <c r="G98" s="157"/>
      <c r="H98" s="157"/>
      <c r="I98" s="158">
        <f t="shared" si="0"/>
        <v>0</v>
      </c>
      <c r="J98" s="158">
        <f t="shared" si="0"/>
        <v>0</v>
      </c>
      <c r="K98" s="158">
        <f>K126</f>
        <v>0</v>
      </c>
      <c r="L98" s="155"/>
      <c r="M98" s="159"/>
    </row>
    <row r="99" spans="1:31" s="10" customFormat="1" ht="14.85" customHeight="1">
      <c r="B99" s="154"/>
      <c r="C99" s="155"/>
      <c r="D99" s="156" t="s">
        <v>863</v>
      </c>
      <c r="E99" s="157"/>
      <c r="F99" s="157"/>
      <c r="G99" s="157"/>
      <c r="H99" s="157"/>
      <c r="I99" s="158">
        <f>Q195</f>
        <v>0</v>
      </c>
      <c r="J99" s="158">
        <f>R195</f>
        <v>0</v>
      </c>
      <c r="K99" s="158">
        <f>K195</f>
        <v>0</v>
      </c>
      <c r="L99" s="155"/>
      <c r="M99" s="159"/>
    </row>
    <row r="100" spans="1:31" s="10" customFormat="1" ht="19.899999999999999" customHeight="1">
      <c r="B100" s="154"/>
      <c r="C100" s="155"/>
      <c r="D100" s="156" t="s">
        <v>136</v>
      </c>
      <c r="E100" s="157"/>
      <c r="F100" s="157"/>
      <c r="G100" s="157"/>
      <c r="H100" s="157"/>
      <c r="I100" s="158">
        <f>Q214</f>
        <v>0</v>
      </c>
      <c r="J100" s="158">
        <f>R214</f>
        <v>0</v>
      </c>
      <c r="K100" s="158">
        <f>K214</f>
        <v>0</v>
      </c>
      <c r="L100" s="155"/>
      <c r="M100" s="159"/>
    </row>
    <row r="101" spans="1:31" s="9" customFormat="1" ht="24.95" customHeight="1">
      <c r="B101" s="148"/>
      <c r="C101" s="149"/>
      <c r="D101" s="150" t="s">
        <v>762</v>
      </c>
      <c r="E101" s="151"/>
      <c r="F101" s="151"/>
      <c r="G101" s="151"/>
      <c r="H101" s="151"/>
      <c r="I101" s="152">
        <f>Q219</f>
        <v>126775</v>
      </c>
      <c r="J101" s="152">
        <f>R219</f>
        <v>0</v>
      </c>
      <c r="K101" s="152">
        <f>K219</f>
        <v>126775</v>
      </c>
      <c r="L101" s="149"/>
      <c r="M101" s="153"/>
    </row>
    <row r="102" spans="1:31" s="10" customFormat="1" ht="19.899999999999999" customHeight="1">
      <c r="B102" s="154"/>
      <c r="C102" s="155"/>
      <c r="D102" s="156" t="s">
        <v>138</v>
      </c>
      <c r="E102" s="157"/>
      <c r="F102" s="157"/>
      <c r="G102" s="157"/>
      <c r="H102" s="157"/>
      <c r="I102" s="158">
        <f>Q220</f>
        <v>126775</v>
      </c>
      <c r="J102" s="158">
        <f>R220</f>
        <v>0</v>
      </c>
      <c r="K102" s="158">
        <f>K220</f>
        <v>126775</v>
      </c>
      <c r="L102" s="155"/>
      <c r="M102" s="159"/>
    </row>
    <row r="103" spans="1:31" s="10" customFormat="1" ht="19.899999999999999" customHeight="1">
      <c r="B103" s="154"/>
      <c r="C103" s="155"/>
      <c r="D103" s="156" t="s">
        <v>139</v>
      </c>
      <c r="E103" s="157"/>
      <c r="F103" s="157"/>
      <c r="G103" s="157"/>
      <c r="H103" s="157"/>
      <c r="I103" s="158">
        <f>Q227</f>
        <v>0</v>
      </c>
      <c r="J103" s="158">
        <f>R227</f>
        <v>0</v>
      </c>
      <c r="K103" s="158">
        <f>K227</f>
        <v>0</v>
      </c>
      <c r="L103" s="155"/>
      <c r="M103" s="159"/>
    </row>
    <row r="104" spans="1:31" s="9" customFormat="1" ht="24.95" customHeight="1">
      <c r="B104" s="148"/>
      <c r="C104" s="149"/>
      <c r="D104" s="150" t="s">
        <v>140</v>
      </c>
      <c r="E104" s="151"/>
      <c r="F104" s="151"/>
      <c r="G104" s="151"/>
      <c r="H104" s="151"/>
      <c r="I104" s="152">
        <f>Q257</f>
        <v>0</v>
      </c>
      <c r="J104" s="152">
        <f>R257</f>
        <v>0</v>
      </c>
      <c r="K104" s="152">
        <f>K257</f>
        <v>0</v>
      </c>
      <c r="L104" s="149"/>
      <c r="M104" s="153"/>
    </row>
    <row r="105" spans="1:31" s="2" customFormat="1" ht="21.75" customHeight="1">
      <c r="A105" s="34"/>
      <c r="B105" s="35"/>
      <c r="C105" s="36"/>
      <c r="D105" s="36"/>
      <c r="E105" s="36"/>
      <c r="F105" s="36"/>
      <c r="G105" s="36"/>
      <c r="H105" s="36"/>
      <c r="I105" s="36"/>
      <c r="J105" s="36"/>
      <c r="K105" s="36"/>
      <c r="L105" s="36"/>
      <c r="M105" s="51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pans="1:31" s="2" customFormat="1" ht="6.95" customHeight="1">
      <c r="A106" s="34"/>
      <c r="B106" s="54"/>
      <c r="C106" s="55"/>
      <c r="D106" s="55"/>
      <c r="E106" s="55"/>
      <c r="F106" s="55"/>
      <c r="G106" s="55"/>
      <c r="H106" s="55"/>
      <c r="I106" s="55"/>
      <c r="J106" s="55"/>
      <c r="K106" s="55"/>
      <c r="L106" s="55"/>
      <c r="M106" s="51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10" spans="1:31" s="2" customFormat="1" ht="6.95" customHeight="1">
      <c r="A110" s="34"/>
      <c r="B110" s="56"/>
      <c r="C110" s="57"/>
      <c r="D110" s="57"/>
      <c r="E110" s="57"/>
      <c r="F110" s="57"/>
      <c r="G110" s="57"/>
      <c r="H110" s="57"/>
      <c r="I110" s="57"/>
      <c r="J110" s="57"/>
      <c r="K110" s="57"/>
      <c r="L110" s="57"/>
      <c r="M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31" s="2" customFormat="1" ht="24.95" customHeight="1">
      <c r="A111" s="34"/>
      <c r="B111" s="35"/>
      <c r="C111" s="23" t="s">
        <v>141</v>
      </c>
      <c r="D111" s="36"/>
      <c r="E111" s="36"/>
      <c r="F111" s="36"/>
      <c r="G111" s="36"/>
      <c r="H111" s="36"/>
      <c r="I111" s="36"/>
      <c r="J111" s="36"/>
      <c r="K111" s="36"/>
      <c r="L111" s="36"/>
      <c r="M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31" s="2" customFormat="1" ht="6.95" customHeight="1">
      <c r="A112" s="34"/>
      <c r="B112" s="35"/>
      <c r="C112" s="36"/>
      <c r="D112" s="36"/>
      <c r="E112" s="36"/>
      <c r="F112" s="36"/>
      <c r="G112" s="36"/>
      <c r="H112" s="36"/>
      <c r="I112" s="36"/>
      <c r="J112" s="36"/>
      <c r="K112" s="36"/>
      <c r="L112" s="36"/>
      <c r="M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5" s="2" customFormat="1" ht="12" customHeight="1">
      <c r="A113" s="34"/>
      <c r="B113" s="35"/>
      <c r="C113" s="29" t="s">
        <v>17</v>
      </c>
      <c r="D113" s="36"/>
      <c r="E113" s="36"/>
      <c r="F113" s="36"/>
      <c r="G113" s="36"/>
      <c r="H113" s="36"/>
      <c r="I113" s="36"/>
      <c r="J113" s="36"/>
      <c r="K113" s="36"/>
      <c r="L113" s="36"/>
      <c r="M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5" s="2" customFormat="1" ht="16.5" customHeight="1">
      <c r="A114" s="34"/>
      <c r="B114" s="35"/>
      <c r="C114" s="36"/>
      <c r="D114" s="36"/>
      <c r="E114" s="302" t="str">
        <f>E7</f>
        <v>Oprava nástupišť v obvodu ST Zlín</v>
      </c>
      <c r="F114" s="303"/>
      <c r="G114" s="303"/>
      <c r="H114" s="303"/>
      <c r="I114" s="36"/>
      <c r="J114" s="36"/>
      <c r="K114" s="36"/>
      <c r="L114" s="36"/>
      <c r="M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5" s="2" customFormat="1" ht="12" customHeight="1">
      <c r="A115" s="34"/>
      <c r="B115" s="35"/>
      <c r="C115" s="29" t="s">
        <v>122</v>
      </c>
      <c r="D115" s="36"/>
      <c r="E115" s="36"/>
      <c r="F115" s="36"/>
      <c r="G115" s="36"/>
      <c r="H115" s="36"/>
      <c r="I115" s="36"/>
      <c r="J115" s="36"/>
      <c r="K115" s="36"/>
      <c r="L115" s="36"/>
      <c r="M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5" s="2" customFormat="1" ht="16.5" customHeight="1">
      <c r="A116" s="34"/>
      <c r="B116" s="35"/>
      <c r="C116" s="36"/>
      <c r="D116" s="36"/>
      <c r="E116" s="296" t="str">
        <f>E9</f>
        <v>SO 02.1 - zast. Popovice - kolej</v>
      </c>
      <c r="F116" s="301"/>
      <c r="G116" s="301"/>
      <c r="H116" s="301"/>
      <c r="I116" s="36"/>
      <c r="J116" s="36"/>
      <c r="K116" s="36"/>
      <c r="L116" s="36"/>
      <c r="M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5" s="2" customFormat="1" ht="6.95" customHeight="1">
      <c r="A117" s="34"/>
      <c r="B117" s="35"/>
      <c r="C117" s="36"/>
      <c r="D117" s="36"/>
      <c r="E117" s="36"/>
      <c r="F117" s="36"/>
      <c r="G117" s="36"/>
      <c r="H117" s="36"/>
      <c r="I117" s="36"/>
      <c r="J117" s="36"/>
      <c r="K117" s="36"/>
      <c r="L117" s="36"/>
      <c r="M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5" s="2" customFormat="1" ht="12" customHeight="1">
      <c r="A118" s="34"/>
      <c r="B118" s="35"/>
      <c r="C118" s="29" t="s">
        <v>21</v>
      </c>
      <c r="D118" s="36"/>
      <c r="E118" s="36"/>
      <c r="F118" s="27" t="str">
        <f>F12</f>
        <v xml:space="preserve"> </v>
      </c>
      <c r="G118" s="36"/>
      <c r="H118" s="36"/>
      <c r="I118" s="29" t="s">
        <v>23</v>
      </c>
      <c r="J118" s="66">
        <f>IF(J12="","",J12)</f>
        <v>0</v>
      </c>
      <c r="K118" s="36"/>
      <c r="L118" s="36"/>
      <c r="M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65" s="2" customFormat="1" ht="6.95" customHeight="1">
      <c r="A119" s="34"/>
      <c r="B119" s="35"/>
      <c r="C119" s="36"/>
      <c r="D119" s="36"/>
      <c r="E119" s="36"/>
      <c r="F119" s="36"/>
      <c r="G119" s="36"/>
      <c r="H119" s="36"/>
      <c r="I119" s="36"/>
      <c r="J119" s="36"/>
      <c r="K119" s="36"/>
      <c r="L119" s="36"/>
      <c r="M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65" s="2" customFormat="1" ht="15.2" customHeight="1">
      <c r="A120" s="34"/>
      <c r="B120" s="35"/>
      <c r="C120" s="29" t="s">
        <v>24</v>
      </c>
      <c r="D120" s="36"/>
      <c r="E120" s="36"/>
      <c r="F120" s="27" t="str">
        <f>E15</f>
        <v xml:space="preserve"> </v>
      </c>
      <c r="G120" s="36"/>
      <c r="H120" s="36"/>
      <c r="I120" s="29" t="s">
        <v>29</v>
      </c>
      <c r="J120" s="32" t="str">
        <f>E21</f>
        <v xml:space="preserve"> </v>
      </c>
      <c r="K120" s="36"/>
      <c r="L120" s="36"/>
      <c r="M120" s="51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pans="1:65" s="2" customFormat="1" ht="15.2" customHeight="1">
      <c r="A121" s="34"/>
      <c r="B121" s="35"/>
      <c r="C121" s="29" t="s">
        <v>27</v>
      </c>
      <c r="D121" s="36"/>
      <c r="E121" s="36"/>
      <c r="F121" s="27" t="str">
        <f>IF(E18="","",E18)</f>
        <v>Vyplň údaj</v>
      </c>
      <c r="G121" s="36"/>
      <c r="H121" s="36"/>
      <c r="I121" s="29" t="s">
        <v>30</v>
      </c>
      <c r="J121" s="32" t="str">
        <f>E24</f>
        <v xml:space="preserve"> </v>
      </c>
      <c r="K121" s="36"/>
      <c r="L121" s="36"/>
      <c r="M121" s="51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pans="1:65" s="2" customFormat="1" ht="10.35" customHeight="1">
      <c r="A122" s="34"/>
      <c r="B122" s="35"/>
      <c r="C122" s="36"/>
      <c r="D122" s="36"/>
      <c r="E122" s="36"/>
      <c r="F122" s="36"/>
      <c r="G122" s="36"/>
      <c r="H122" s="36"/>
      <c r="I122" s="36"/>
      <c r="J122" s="36"/>
      <c r="K122" s="36"/>
      <c r="L122" s="36"/>
      <c r="M122" s="51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pans="1:65" s="11" customFormat="1" ht="29.25" customHeight="1">
      <c r="A123" s="160"/>
      <c r="B123" s="161"/>
      <c r="C123" s="162" t="s">
        <v>142</v>
      </c>
      <c r="D123" s="163" t="s">
        <v>57</v>
      </c>
      <c r="E123" s="163" t="s">
        <v>53</v>
      </c>
      <c r="F123" s="163" t="s">
        <v>54</v>
      </c>
      <c r="G123" s="163" t="s">
        <v>143</v>
      </c>
      <c r="H123" s="163" t="s">
        <v>144</v>
      </c>
      <c r="I123" s="163" t="s">
        <v>145</v>
      </c>
      <c r="J123" s="163" t="s">
        <v>146</v>
      </c>
      <c r="K123" s="163" t="s">
        <v>130</v>
      </c>
      <c r="L123" s="164" t="s">
        <v>147</v>
      </c>
      <c r="M123" s="165"/>
      <c r="N123" s="75" t="s">
        <v>1</v>
      </c>
      <c r="O123" s="76" t="s">
        <v>36</v>
      </c>
      <c r="P123" s="76" t="s">
        <v>148</v>
      </c>
      <c r="Q123" s="76" t="s">
        <v>149</v>
      </c>
      <c r="R123" s="76" t="s">
        <v>150</v>
      </c>
      <c r="S123" s="76" t="s">
        <v>151</v>
      </c>
      <c r="T123" s="76" t="s">
        <v>152</v>
      </c>
      <c r="U123" s="76" t="s">
        <v>153</v>
      </c>
      <c r="V123" s="76" t="s">
        <v>154</v>
      </c>
      <c r="W123" s="76" t="s">
        <v>155</v>
      </c>
      <c r="X123" s="77" t="s">
        <v>156</v>
      </c>
      <c r="Y123" s="160"/>
      <c r="Z123" s="160"/>
      <c r="AA123" s="160"/>
      <c r="AB123" s="160"/>
      <c r="AC123" s="160"/>
      <c r="AD123" s="160"/>
      <c r="AE123" s="160"/>
    </row>
    <row r="124" spans="1:65" s="2" customFormat="1" ht="22.9" customHeight="1">
      <c r="A124" s="34"/>
      <c r="B124" s="35"/>
      <c r="C124" s="82" t="s">
        <v>157</v>
      </c>
      <c r="D124" s="36"/>
      <c r="E124" s="36"/>
      <c r="F124" s="36"/>
      <c r="G124" s="36"/>
      <c r="H124" s="36"/>
      <c r="I124" s="36"/>
      <c r="J124" s="36"/>
      <c r="K124" s="166">
        <f>BK124</f>
        <v>126775</v>
      </c>
      <c r="L124" s="36"/>
      <c r="M124" s="39"/>
      <c r="N124" s="78"/>
      <c r="O124" s="167"/>
      <c r="P124" s="79"/>
      <c r="Q124" s="168">
        <f>Q125+Q219+Q257</f>
        <v>126775</v>
      </c>
      <c r="R124" s="168">
        <f>R125+R219+R257</f>
        <v>0</v>
      </c>
      <c r="S124" s="79"/>
      <c r="T124" s="169">
        <f>T125+T219+T257</f>
        <v>0</v>
      </c>
      <c r="U124" s="79"/>
      <c r="V124" s="169">
        <f>V125+V219+V257</f>
        <v>784.88675000000012</v>
      </c>
      <c r="W124" s="79"/>
      <c r="X124" s="170">
        <f>X125+X219+X257</f>
        <v>0</v>
      </c>
      <c r="Y124" s="34"/>
      <c r="Z124" s="34"/>
      <c r="AA124" s="34"/>
      <c r="AB124" s="34"/>
      <c r="AC124" s="34"/>
      <c r="AD124" s="34"/>
      <c r="AE124" s="34"/>
      <c r="AT124" s="17" t="s">
        <v>73</v>
      </c>
      <c r="AU124" s="17" t="s">
        <v>132</v>
      </c>
      <c r="BK124" s="171">
        <f>BK125+BK219+BK257</f>
        <v>126775</v>
      </c>
    </row>
    <row r="125" spans="1:65" s="12" customFormat="1" ht="25.9" customHeight="1">
      <c r="B125" s="172"/>
      <c r="C125" s="173"/>
      <c r="D125" s="174" t="s">
        <v>73</v>
      </c>
      <c r="E125" s="175" t="s">
        <v>158</v>
      </c>
      <c r="F125" s="175" t="s">
        <v>159</v>
      </c>
      <c r="G125" s="173"/>
      <c r="H125" s="173"/>
      <c r="I125" s="176"/>
      <c r="J125" s="176"/>
      <c r="K125" s="177">
        <f>BK125</f>
        <v>0</v>
      </c>
      <c r="L125" s="173"/>
      <c r="M125" s="178"/>
      <c r="N125" s="179"/>
      <c r="O125" s="180"/>
      <c r="P125" s="180"/>
      <c r="Q125" s="181">
        <f>Q126+Q214</f>
        <v>0</v>
      </c>
      <c r="R125" s="181">
        <f>R126+R214</f>
        <v>0</v>
      </c>
      <c r="S125" s="180"/>
      <c r="T125" s="182">
        <f>T126+T214</f>
        <v>0</v>
      </c>
      <c r="U125" s="180"/>
      <c r="V125" s="182">
        <f>V126+V214</f>
        <v>0</v>
      </c>
      <c r="W125" s="180"/>
      <c r="X125" s="183">
        <f>X126+X214</f>
        <v>0</v>
      </c>
      <c r="AR125" s="184" t="s">
        <v>82</v>
      </c>
      <c r="AT125" s="185" t="s">
        <v>73</v>
      </c>
      <c r="AU125" s="185" t="s">
        <v>74</v>
      </c>
      <c r="AY125" s="184" t="s">
        <v>160</v>
      </c>
      <c r="BK125" s="186">
        <f>BK126+BK214</f>
        <v>0</v>
      </c>
    </row>
    <row r="126" spans="1:65" s="12" customFormat="1" ht="22.9" customHeight="1">
      <c r="B126" s="172"/>
      <c r="C126" s="173"/>
      <c r="D126" s="174" t="s">
        <v>73</v>
      </c>
      <c r="E126" s="187" t="s">
        <v>161</v>
      </c>
      <c r="F126" s="187" t="s">
        <v>162</v>
      </c>
      <c r="G126" s="173"/>
      <c r="H126" s="173"/>
      <c r="I126" s="176"/>
      <c r="J126" s="176"/>
      <c r="K126" s="188">
        <f>BK126</f>
        <v>0</v>
      </c>
      <c r="L126" s="173"/>
      <c r="M126" s="178"/>
      <c r="N126" s="179"/>
      <c r="O126" s="180"/>
      <c r="P126" s="180"/>
      <c r="Q126" s="181">
        <f>Q127+SUM(Q128:Q195)</f>
        <v>0</v>
      </c>
      <c r="R126" s="181">
        <f>R127+SUM(R128:R195)</f>
        <v>0</v>
      </c>
      <c r="S126" s="180"/>
      <c r="T126" s="182">
        <f>T127+SUM(T128:T195)</f>
        <v>0</v>
      </c>
      <c r="U126" s="180"/>
      <c r="V126" s="182">
        <f>V127+SUM(V128:V195)</f>
        <v>0</v>
      </c>
      <c r="W126" s="180"/>
      <c r="X126" s="183">
        <f>X127+SUM(X128:X195)</f>
        <v>0</v>
      </c>
      <c r="AR126" s="184" t="s">
        <v>82</v>
      </c>
      <c r="AT126" s="185" t="s">
        <v>73</v>
      </c>
      <c r="AU126" s="185" t="s">
        <v>82</v>
      </c>
      <c r="AY126" s="184" t="s">
        <v>160</v>
      </c>
      <c r="BK126" s="186">
        <f>BK127+SUM(BK128:BK195)</f>
        <v>0</v>
      </c>
    </row>
    <row r="127" spans="1:65" s="2" customFormat="1" ht="36">
      <c r="A127" s="34"/>
      <c r="B127" s="35"/>
      <c r="C127" s="189" t="s">
        <v>82</v>
      </c>
      <c r="D127" s="189" t="s">
        <v>163</v>
      </c>
      <c r="E127" s="190" t="s">
        <v>164</v>
      </c>
      <c r="F127" s="191" t="s">
        <v>165</v>
      </c>
      <c r="G127" s="192" t="s">
        <v>166</v>
      </c>
      <c r="H127" s="193">
        <v>0.2</v>
      </c>
      <c r="I127" s="194"/>
      <c r="J127" s="194"/>
      <c r="K127" s="195">
        <f>ROUND(P127*H127,2)</f>
        <v>0</v>
      </c>
      <c r="L127" s="191" t="s">
        <v>167</v>
      </c>
      <c r="M127" s="39"/>
      <c r="N127" s="196" t="s">
        <v>1</v>
      </c>
      <c r="O127" s="197" t="s">
        <v>37</v>
      </c>
      <c r="P127" s="198">
        <f>I127+J127</f>
        <v>0</v>
      </c>
      <c r="Q127" s="198">
        <f>ROUND(I127*H127,2)</f>
        <v>0</v>
      </c>
      <c r="R127" s="198">
        <f>ROUND(J127*H127,2)</f>
        <v>0</v>
      </c>
      <c r="S127" s="71"/>
      <c r="T127" s="199">
        <f>S127*H127</f>
        <v>0</v>
      </c>
      <c r="U127" s="199">
        <v>0</v>
      </c>
      <c r="V127" s="199">
        <f>U127*H127</f>
        <v>0</v>
      </c>
      <c r="W127" s="199">
        <v>0</v>
      </c>
      <c r="X127" s="200">
        <f>W127*H127</f>
        <v>0</v>
      </c>
      <c r="Y127" s="34"/>
      <c r="Z127" s="34"/>
      <c r="AA127" s="34"/>
      <c r="AB127" s="34"/>
      <c r="AC127" s="34"/>
      <c r="AD127" s="34"/>
      <c r="AE127" s="34"/>
      <c r="AR127" s="201" t="s">
        <v>168</v>
      </c>
      <c r="AT127" s="201" t="s">
        <v>163</v>
      </c>
      <c r="AU127" s="201" t="s">
        <v>84</v>
      </c>
      <c r="AY127" s="17" t="s">
        <v>160</v>
      </c>
      <c r="BE127" s="202">
        <f>IF(O127="základní",K127,0)</f>
        <v>0</v>
      </c>
      <c r="BF127" s="202">
        <f>IF(O127="snížená",K127,0)</f>
        <v>0</v>
      </c>
      <c r="BG127" s="202">
        <f>IF(O127="zákl. přenesená",K127,0)</f>
        <v>0</v>
      </c>
      <c r="BH127" s="202">
        <f>IF(O127="sníž. přenesená",K127,0)</f>
        <v>0</v>
      </c>
      <c r="BI127" s="202">
        <f>IF(O127="nulová",K127,0)</f>
        <v>0</v>
      </c>
      <c r="BJ127" s="17" t="s">
        <v>82</v>
      </c>
      <c r="BK127" s="202">
        <f>ROUND(P127*H127,2)</f>
        <v>0</v>
      </c>
      <c r="BL127" s="17" t="s">
        <v>168</v>
      </c>
      <c r="BM127" s="201" t="s">
        <v>169</v>
      </c>
    </row>
    <row r="128" spans="1:65" s="2" customFormat="1" ht="58.5">
      <c r="A128" s="34"/>
      <c r="B128" s="35"/>
      <c r="C128" s="36"/>
      <c r="D128" s="203" t="s">
        <v>170</v>
      </c>
      <c r="E128" s="36"/>
      <c r="F128" s="204" t="s">
        <v>171</v>
      </c>
      <c r="G128" s="36"/>
      <c r="H128" s="36"/>
      <c r="I128" s="205"/>
      <c r="J128" s="205"/>
      <c r="K128" s="36"/>
      <c r="L128" s="36"/>
      <c r="M128" s="39"/>
      <c r="N128" s="206"/>
      <c r="O128" s="207"/>
      <c r="P128" s="71"/>
      <c r="Q128" s="71"/>
      <c r="R128" s="71"/>
      <c r="S128" s="71"/>
      <c r="T128" s="71"/>
      <c r="U128" s="71"/>
      <c r="V128" s="71"/>
      <c r="W128" s="71"/>
      <c r="X128" s="72"/>
      <c r="Y128" s="34"/>
      <c r="Z128" s="34"/>
      <c r="AA128" s="34"/>
      <c r="AB128" s="34"/>
      <c r="AC128" s="34"/>
      <c r="AD128" s="34"/>
      <c r="AE128" s="34"/>
      <c r="AT128" s="17" t="s">
        <v>170</v>
      </c>
      <c r="AU128" s="17" t="s">
        <v>84</v>
      </c>
    </row>
    <row r="129" spans="1:65" s="2" customFormat="1" ht="39">
      <c r="A129" s="34"/>
      <c r="B129" s="35"/>
      <c r="C129" s="36"/>
      <c r="D129" s="203" t="s">
        <v>172</v>
      </c>
      <c r="E129" s="36"/>
      <c r="F129" s="208" t="s">
        <v>173</v>
      </c>
      <c r="G129" s="36"/>
      <c r="H129" s="36"/>
      <c r="I129" s="205"/>
      <c r="J129" s="205"/>
      <c r="K129" s="36"/>
      <c r="L129" s="36"/>
      <c r="M129" s="39"/>
      <c r="N129" s="206"/>
      <c r="O129" s="207"/>
      <c r="P129" s="71"/>
      <c r="Q129" s="71"/>
      <c r="R129" s="71"/>
      <c r="S129" s="71"/>
      <c r="T129" s="71"/>
      <c r="U129" s="71"/>
      <c r="V129" s="71"/>
      <c r="W129" s="71"/>
      <c r="X129" s="72"/>
      <c r="Y129" s="34"/>
      <c r="Z129" s="34"/>
      <c r="AA129" s="34"/>
      <c r="AB129" s="34"/>
      <c r="AC129" s="34"/>
      <c r="AD129" s="34"/>
      <c r="AE129" s="34"/>
      <c r="AT129" s="17" t="s">
        <v>172</v>
      </c>
      <c r="AU129" s="17" t="s">
        <v>84</v>
      </c>
    </row>
    <row r="130" spans="1:65" s="2" customFormat="1" ht="24.2" customHeight="1">
      <c r="A130" s="34"/>
      <c r="B130" s="35"/>
      <c r="C130" s="189" t="s">
        <v>84</v>
      </c>
      <c r="D130" s="189" t="s">
        <v>163</v>
      </c>
      <c r="E130" s="190" t="s">
        <v>174</v>
      </c>
      <c r="F130" s="191" t="s">
        <v>175</v>
      </c>
      <c r="G130" s="192" t="s">
        <v>176</v>
      </c>
      <c r="H130" s="193">
        <v>28</v>
      </c>
      <c r="I130" s="194"/>
      <c r="J130" s="194"/>
      <c r="K130" s="195">
        <f>ROUND(P130*H130,2)</f>
        <v>0</v>
      </c>
      <c r="L130" s="191" t="s">
        <v>167</v>
      </c>
      <c r="M130" s="39"/>
      <c r="N130" s="196" t="s">
        <v>1</v>
      </c>
      <c r="O130" s="197" t="s">
        <v>37</v>
      </c>
      <c r="P130" s="198">
        <f>I130+J130</f>
        <v>0</v>
      </c>
      <c r="Q130" s="198">
        <f>ROUND(I130*H130,2)</f>
        <v>0</v>
      </c>
      <c r="R130" s="198">
        <f>ROUND(J130*H130,2)</f>
        <v>0</v>
      </c>
      <c r="S130" s="71"/>
      <c r="T130" s="199">
        <f>S130*H130</f>
        <v>0</v>
      </c>
      <c r="U130" s="199">
        <v>0</v>
      </c>
      <c r="V130" s="199">
        <f>U130*H130</f>
        <v>0</v>
      </c>
      <c r="W130" s="199">
        <v>0</v>
      </c>
      <c r="X130" s="200">
        <f>W130*H130</f>
        <v>0</v>
      </c>
      <c r="Y130" s="34"/>
      <c r="Z130" s="34"/>
      <c r="AA130" s="34"/>
      <c r="AB130" s="34"/>
      <c r="AC130" s="34"/>
      <c r="AD130" s="34"/>
      <c r="AE130" s="34"/>
      <c r="AR130" s="201" t="s">
        <v>168</v>
      </c>
      <c r="AT130" s="201" t="s">
        <v>163</v>
      </c>
      <c r="AU130" s="201" t="s">
        <v>84</v>
      </c>
      <c r="AY130" s="17" t="s">
        <v>160</v>
      </c>
      <c r="BE130" s="202">
        <f>IF(O130="základní",K130,0)</f>
        <v>0</v>
      </c>
      <c r="BF130" s="202">
        <f>IF(O130="snížená",K130,0)</f>
        <v>0</v>
      </c>
      <c r="BG130" s="202">
        <f>IF(O130="zákl. přenesená",K130,0)</f>
        <v>0</v>
      </c>
      <c r="BH130" s="202">
        <f>IF(O130="sníž. přenesená",K130,0)</f>
        <v>0</v>
      </c>
      <c r="BI130" s="202">
        <f>IF(O130="nulová",K130,0)</f>
        <v>0</v>
      </c>
      <c r="BJ130" s="17" t="s">
        <v>82</v>
      </c>
      <c r="BK130" s="202">
        <f>ROUND(P130*H130,2)</f>
        <v>0</v>
      </c>
      <c r="BL130" s="17" t="s">
        <v>168</v>
      </c>
      <c r="BM130" s="201" t="s">
        <v>177</v>
      </c>
    </row>
    <row r="131" spans="1:65" s="2" customFormat="1" ht="29.25">
      <c r="A131" s="34"/>
      <c r="B131" s="35"/>
      <c r="C131" s="36"/>
      <c r="D131" s="203" t="s">
        <v>170</v>
      </c>
      <c r="E131" s="36"/>
      <c r="F131" s="204" t="s">
        <v>178</v>
      </c>
      <c r="G131" s="36"/>
      <c r="H131" s="36"/>
      <c r="I131" s="205"/>
      <c r="J131" s="205"/>
      <c r="K131" s="36"/>
      <c r="L131" s="36"/>
      <c r="M131" s="39"/>
      <c r="N131" s="206"/>
      <c r="O131" s="207"/>
      <c r="P131" s="71"/>
      <c r="Q131" s="71"/>
      <c r="R131" s="71"/>
      <c r="S131" s="71"/>
      <c r="T131" s="71"/>
      <c r="U131" s="71"/>
      <c r="V131" s="71"/>
      <c r="W131" s="71"/>
      <c r="X131" s="72"/>
      <c r="Y131" s="34"/>
      <c r="Z131" s="34"/>
      <c r="AA131" s="34"/>
      <c r="AB131" s="34"/>
      <c r="AC131" s="34"/>
      <c r="AD131" s="34"/>
      <c r="AE131" s="34"/>
      <c r="AT131" s="17" t="s">
        <v>170</v>
      </c>
      <c r="AU131" s="17" t="s">
        <v>84</v>
      </c>
    </row>
    <row r="132" spans="1:65" s="2" customFormat="1" ht="29.25">
      <c r="A132" s="34"/>
      <c r="B132" s="35"/>
      <c r="C132" s="36"/>
      <c r="D132" s="203" t="s">
        <v>172</v>
      </c>
      <c r="E132" s="36"/>
      <c r="F132" s="208" t="s">
        <v>179</v>
      </c>
      <c r="G132" s="36"/>
      <c r="H132" s="36"/>
      <c r="I132" s="205"/>
      <c r="J132" s="205"/>
      <c r="K132" s="36"/>
      <c r="L132" s="36"/>
      <c r="M132" s="39"/>
      <c r="N132" s="206"/>
      <c r="O132" s="207"/>
      <c r="P132" s="71"/>
      <c r="Q132" s="71"/>
      <c r="R132" s="71"/>
      <c r="S132" s="71"/>
      <c r="T132" s="71"/>
      <c r="U132" s="71"/>
      <c r="V132" s="71"/>
      <c r="W132" s="71"/>
      <c r="X132" s="72"/>
      <c r="Y132" s="34"/>
      <c r="Z132" s="34"/>
      <c r="AA132" s="34"/>
      <c r="AB132" s="34"/>
      <c r="AC132" s="34"/>
      <c r="AD132" s="34"/>
      <c r="AE132" s="34"/>
      <c r="AT132" s="17" t="s">
        <v>172</v>
      </c>
      <c r="AU132" s="17" t="s">
        <v>84</v>
      </c>
    </row>
    <row r="133" spans="1:65" s="2" customFormat="1" ht="19.5">
      <c r="A133" s="34"/>
      <c r="B133" s="35"/>
      <c r="C133" s="36"/>
      <c r="D133" s="203" t="s">
        <v>180</v>
      </c>
      <c r="E133" s="36"/>
      <c r="F133" s="208" t="s">
        <v>181</v>
      </c>
      <c r="G133" s="36"/>
      <c r="H133" s="36"/>
      <c r="I133" s="205"/>
      <c r="J133" s="205"/>
      <c r="K133" s="36"/>
      <c r="L133" s="36"/>
      <c r="M133" s="39"/>
      <c r="N133" s="206"/>
      <c r="O133" s="207"/>
      <c r="P133" s="71"/>
      <c r="Q133" s="71"/>
      <c r="R133" s="71"/>
      <c r="S133" s="71"/>
      <c r="T133" s="71"/>
      <c r="U133" s="71"/>
      <c r="V133" s="71"/>
      <c r="W133" s="71"/>
      <c r="X133" s="72"/>
      <c r="Y133" s="34"/>
      <c r="Z133" s="34"/>
      <c r="AA133" s="34"/>
      <c r="AB133" s="34"/>
      <c r="AC133" s="34"/>
      <c r="AD133" s="34"/>
      <c r="AE133" s="34"/>
      <c r="AT133" s="17" t="s">
        <v>180</v>
      </c>
      <c r="AU133" s="17" t="s">
        <v>84</v>
      </c>
    </row>
    <row r="134" spans="1:65" s="2" customFormat="1" ht="24">
      <c r="A134" s="34"/>
      <c r="B134" s="35"/>
      <c r="C134" s="189" t="s">
        <v>182</v>
      </c>
      <c r="D134" s="189" t="s">
        <v>163</v>
      </c>
      <c r="E134" s="190" t="s">
        <v>183</v>
      </c>
      <c r="F134" s="191" t="s">
        <v>184</v>
      </c>
      <c r="G134" s="192" t="s">
        <v>185</v>
      </c>
      <c r="H134" s="193">
        <v>0.15</v>
      </c>
      <c r="I134" s="194"/>
      <c r="J134" s="194"/>
      <c r="K134" s="195">
        <f>ROUND(P134*H134,2)</f>
        <v>0</v>
      </c>
      <c r="L134" s="191" t="s">
        <v>167</v>
      </c>
      <c r="M134" s="39"/>
      <c r="N134" s="196" t="s">
        <v>1</v>
      </c>
      <c r="O134" s="197" t="s">
        <v>37</v>
      </c>
      <c r="P134" s="198">
        <f>I134+J134</f>
        <v>0</v>
      </c>
      <c r="Q134" s="198">
        <f>ROUND(I134*H134,2)</f>
        <v>0</v>
      </c>
      <c r="R134" s="198">
        <f>ROUND(J134*H134,2)</f>
        <v>0</v>
      </c>
      <c r="S134" s="71"/>
      <c r="T134" s="199">
        <f>S134*H134</f>
        <v>0</v>
      </c>
      <c r="U134" s="199">
        <v>0</v>
      </c>
      <c r="V134" s="199">
        <f>U134*H134</f>
        <v>0</v>
      </c>
      <c r="W134" s="199">
        <v>0</v>
      </c>
      <c r="X134" s="200">
        <f>W134*H134</f>
        <v>0</v>
      </c>
      <c r="Y134" s="34"/>
      <c r="Z134" s="34"/>
      <c r="AA134" s="34"/>
      <c r="AB134" s="34"/>
      <c r="AC134" s="34"/>
      <c r="AD134" s="34"/>
      <c r="AE134" s="34"/>
      <c r="AR134" s="201" t="s">
        <v>168</v>
      </c>
      <c r="AT134" s="201" t="s">
        <v>163</v>
      </c>
      <c r="AU134" s="201" t="s">
        <v>84</v>
      </c>
      <c r="AY134" s="17" t="s">
        <v>160</v>
      </c>
      <c r="BE134" s="202">
        <f>IF(O134="základní",K134,0)</f>
        <v>0</v>
      </c>
      <c r="BF134" s="202">
        <f>IF(O134="snížená",K134,0)</f>
        <v>0</v>
      </c>
      <c r="BG134" s="202">
        <f>IF(O134="zákl. přenesená",K134,0)</f>
        <v>0</v>
      </c>
      <c r="BH134" s="202">
        <f>IF(O134="sníž. přenesená",K134,0)</f>
        <v>0</v>
      </c>
      <c r="BI134" s="202">
        <f>IF(O134="nulová",K134,0)</f>
        <v>0</v>
      </c>
      <c r="BJ134" s="17" t="s">
        <v>82</v>
      </c>
      <c r="BK134" s="202">
        <f>ROUND(P134*H134,2)</f>
        <v>0</v>
      </c>
      <c r="BL134" s="17" t="s">
        <v>168</v>
      </c>
      <c r="BM134" s="201" t="s">
        <v>186</v>
      </c>
    </row>
    <row r="135" spans="1:65" s="2" customFormat="1" ht="58.5">
      <c r="A135" s="34"/>
      <c r="B135" s="35"/>
      <c r="C135" s="36"/>
      <c r="D135" s="203" t="s">
        <v>170</v>
      </c>
      <c r="E135" s="36"/>
      <c r="F135" s="204" t="s">
        <v>187</v>
      </c>
      <c r="G135" s="36"/>
      <c r="H135" s="36"/>
      <c r="I135" s="205"/>
      <c r="J135" s="205"/>
      <c r="K135" s="36"/>
      <c r="L135" s="36"/>
      <c r="M135" s="39"/>
      <c r="N135" s="206"/>
      <c r="O135" s="207"/>
      <c r="P135" s="71"/>
      <c r="Q135" s="71"/>
      <c r="R135" s="71"/>
      <c r="S135" s="71"/>
      <c r="T135" s="71"/>
      <c r="U135" s="71"/>
      <c r="V135" s="71"/>
      <c r="W135" s="71"/>
      <c r="X135" s="72"/>
      <c r="Y135" s="34"/>
      <c r="Z135" s="34"/>
      <c r="AA135" s="34"/>
      <c r="AB135" s="34"/>
      <c r="AC135" s="34"/>
      <c r="AD135" s="34"/>
      <c r="AE135" s="34"/>
      <c r="AT135" s="17" t="s">
        <v>170</v>
      </c>
      <c r="AU135" s="17" t="s">
        <v>84</v>
      </c>
    </row>
    <row r="136" spans="1:65" s="2" customFormat="1" ht="48.75">
      <c r="A136" s="34"/>
      <c r="B136" s="35"/>
      <c r="C136" s="36"/>
      <c r="D136" s="203" t="s">
        <v>172</v>
      </c>
      <c r="E136" s="36"/>
      <c r="F136" s="208" t="s">
        <v>188</v>
      </c>
      <c r="G136" s="36"/>
      <c r="H136" s="36"/>
      <c r="I136" s="205"/>
      <c r="J136" s="205"/>
      <c r="K136" s="36"/>
      <c r="L136" s="36"/>
      <c r="M136" s="39"/>
      <c r="N136" s="206"/>
      <c r="O136" s="207"/>
      <c r="P136" s="71"/>
      <c r="Q136" s="71"/>
      <c r="R136" s="71"/>
      <c r="S136" s="71"/>
      <c r="T136" s="71"/>
      <c r="U136" s="71"/>
      <c r="V136" s="71"/>
      <c r="W136" s="71"/>
      <c r="X136" s="72"/>
      <c r="Y136" s="34"/>
      <c r="Z136" s="34"/>
      <c r="AA136" s="34"/>
      <c r="AB136" s="34"/>
      <c r="AC136" s="34"/>
      <c r="AD136" s="34"/>
      <c r="AE136" s="34"/>
      <c r="AT136" s="17" t="s">
        <v>172</v>
      </c>
      <c r="AU136" s="17" t="s">
        <v>84</v>
      </c>
    </row>
    <row r="137" spans="1:65" s="2" customFormat="1" ht="24">
      <c r="A137" s="34"/>
      <c r="B137" s="35"/>
      <c r="C137" s="189" t="s">
        <v>168</v>
      </c>
      <c r="D137" s="189" t="s">
        <v>163</v>
      </c>
      <c r="E137" s="190" t="s">
        <v>189</v>
      </c>
      <c r="F137" s="191" t="s">
        <v>190</v>
      </c>
      <c r="G137" s="192" t="s">
        <v>191</v>
      </c>
      <c r="H137" s="193">
        <v>237.55</v>
      </c>
      <c r="I137" s="194"/>
      <c r="J137" s="194"/>
      <c r="K137" s="195">
        <f>ROUND(P137*H137,2)</f>
        <v>0</v>
      </c>
      <c r="L137" s="191" t="s">
        <v>167</v>
      </c>
      <c r="M137" s="39"/>
      <c r="N137" s="196" t="s">
        <v>1</v>
      </c>
      <c r="O137" s="197" t="s">
        <v>37</v>
      </c>
      <c r="P137" s="198">
        <f>I137+J137</f>
        <v>0</v>
      </c>
      <c r="Q137" s="198">
        <f>ROUND(I137*H137,2)</f>
        <v>0</v>
      </c>
      <c r="R137" s="198">
        <f>ROUND(J137*H137,2)</f>
        <v>0</v>
      </c>
      <c r="S137" s="71"/>
      <c r="T137" s="199">
        <f>S137*H137</f>
        <v>0</v>
      </c>
      <c r="U137" s="199">
        <v>0</v>
      </c>
      <c r="V137" s="199">
        <f>U137*H137</f>
        <v>0</v>
      </c>
      <c r="W137" s="199">
        <v>0</v>
      </c>
      <c r="X137" s="200">
        <f>W137*H137</f>
        <v>0</v>
      </c>
      <c r="Y137" s="34"/>
      <c r="Z137" s="34"/>
      <c r="AA137" s="34"/>
      <c r="AB137" s="34"/>
      <c r="AC137" s="34"/>
      <c r="AD137" s="34"/>
      <c r="AE137" s="34"/>
      <c r="AR137" s="201" t="s">
        <v>168</v>
      </c>
      <c r="AT137" s="201" t="s">
        <v>163</v>
      </c>
      <c r="AU137" s="201" t="s">
        <v>84</v>
      </c>
      <c r="AY137" s="17" t="s">
        <v>160</v>
      </c>
      <c r="BE137" s="202">
        <f>IF(O137="základní",K137,0)</f>
        <v>0</v>
      </c>
      <c r="BF137" s="202">
        <f>IF(O137="snížená",K137,0)</f>
        <v>0</v>
      </c>
      <c r="BG137" s="202">
        <f>IF(O137="zákl. přenesená",K137,0)</f>
        <v>0</v>
      </c>
      <c r="BH137" s="202">
        <f>IF(O137="sníž. přenesená",K137,0)</f>
        <v>0</v>
      </c>
      <c r="BI137" s="202">
        <f>IF(O137="nulová",K137,0)</f>
        <v>0</v>
      </c>
      <c r="BJ137" s="17" t="s">
        <v>82</v>
      </c>
      <c r="BK137" s="202">
        <f>ROUND(P137*H137,2)</f>
        <v>0</v>
      </c>
      <c r="BL137" s="17" t="s">
        <v>168</v>
      </c>
      <c r="BM137" s="201" t="s">
        <v>864</v>
      </c>
    </row>
    <row r="138" spans="1:65" s="2" customFormat="1" ht="48.75">
      <c r="A138" s="34"/>
      <c r="B138" s="35"/>
      <c r="C138" s="36"/>
      <c r="D138" s="203" t="s">
        <v>170</v>
      </c>
      <c r="E138" s="36"/>
      <c r="F138" s="204" t="s">
        <v>193</v>
      </c>
      <c r="G138" s="36"/>
      <c r="H138" s="36"/>
      <c r="I138" s="205"/>
      <c r="J138" s="205"/>
      <c r="K138" s="36"/>
      <c r="L138" s="36"/>
      <c r="M138" s="39"/>
      <c r="N138" s="206"/>
      <c r="O138" s="207"/>
      <c r="P138" s="71"/>
      <c r="Q138" s="71"/>
      <c r="R138" s="71"/>
      <c r="S138" s="71"/>
      <c r="T138" s="71"/>
      <c r="U138" s="71"/>
      <c r="V138" s="71"/>
      <c r="W138" s="71"/>
      <c r="X138" s="72"/>
      <c r="Y138" s="34"/>
      <c r="Z138" s="34"/>
      <c r="AA138" s="34"/>
      <c r="AB138" s="34"/>
      <c r="AC138" s="34"/>
      <c r="AD138" s="34"/>
      <c r="AE138" s="34"/>
      <c r="AT138" s="17" t="s">
        <v>170</v>
      </c>
      <c r="AU138" s="17" t="s">
        <v>84</v>
      </c>
    </row>
    <row r="139" spans="1:65" s="2" customFormat="1" ht="48.75">
      <c r="A139" s="34"/>
      <c r="B139" s="35"/>
      <c r="C139" s="36"/>
      <c r="D139" s="203" t="s">
        <v>172</v>
      </c>
      <c r="E139" s="36"/>
      <c r="F139" s="208" t="s">
        <v>194</v>
      </c>
      <c r="G139" s="36"/>
      <c r="H139" s="36"/>
      <c r="I139" s="205"/>
      <c r="J139" s="205"/>
      <c r="K139" s="36"/>
      <c r="L139" s="36"/>
      <c r="M139" s="39"/>
      <c r="N139" s="206"/>
      <c r="O139" s="207"/>
      <c r="P139" s="71"/>
      <c r="Q139" s="71"/>
      <c r="R139" s="71"/>
      <c r="S139" s="71"/>
      <c r="T139" s="71"/>
      <c r="U139" s="71"/>
      <c r="V139" s="71"/>
      <c r="W139" s="71"/>
      <c r="X139" s="72"/>
      <c r="Y139" s="34"/>
      <c r="Z139" s="34"/>
      <c r="AA139" s="34"/>
      <c r="AB139" s="34"/>
      <c r="AC139" s="34"/>
      <c r="AD139" s="34"/>
      <c r="AE139" s="34"/>
      <c r="AT139" s="17" t="s">
        <v>172</v>
      </c>
      <c r="AU139" s="17" t="s">
        <v>84</v>
      </c>
    </row>
    <row r="140" spans="1:65" s="13" customFormat="1">
      <c r="B140" s="209"/>
      <c r="C140" s="210"/>
      <c r="D140" s="203" t="s">
        <v>195</v>
      </c>
      <c r="E140" s="211" t="s">
        <v>1</v>
      </c>
      <c r="F140" s="212" t="s">
        <v>196</v>
      </c>
      <c r="G140" s="210"/>
      <c r="H140" s="213">
        <v>220.78</v>
      </c>
      <c r="I140" s="214"/>
      <c r="J140" s="214"/>
      <c r="K140" s="210"/>
      <c r="L140" s="210"/>
      <c r="M140" s="215"/>
      <c r="N140" s="216"/>
      <c r="O140" s="217"/>
      <c r="P140" s="217"/>
      <c r="Q140" s="217"/>
      <c r="R140" s="217"/>
      <c r="S140" s="217"/>
      <c r="T140" s="217"/>
      <c r="U140" s="217"/>
      <c r="V140" s="217"/>
      <c r="W140" s="217"/>
      <c r="X140" s="218"/>
      <c r="AT140" s="219" t="s">
        <v>195</v>
      </c>
      <c r="AU140" s="219" t="s">
        <v>84</v>
      </c>
      <c r="AV140" s="13" t="s">
        <v>84</v>
      </c>
      <c r="AW140" s="13" t="s">
        <v>5</v>
      </c>
      <c r="AX140" s="13" t="s">
        <v>74</v>
      </c>
      <c r="AY140" s="219" t="s">
        <v>160</v>
      </c>
    </row>
    <row r="141" spans="1:65" s="13" customFormat="1">
      <c r="B141" s="209"/>
      <c r="C141" s="210"/>
      <c r="D141" s="203" t="s">
        <v>195</v>
      </c>
      <c r="E141" s="211" t="s">
        <v>1</v>
      </c>
      <c r="F141" s="212" t="s">
        <v>197</v>
      </c>
      <c r="G141" s="210"/>
      <c r="H141" s="213">
        <v>16.77</v>
      </c>
      <c r="I141" s="214"/>
      <c r="J141" s="214"/>
      <c r="K141" s="210"/>
      <c r="L141" s="210"/>
      <c r="M141" s="215"/>
      <c r="N141" s="216"/>
      <c r="O141" s="217"/>
      <c r="P141" s="217"/>
      <c r="Q141" s="217"/>
      <c r="R141" s="217"/>
      <c r="S141" s="217"/>
      <c r="T141" s="217"/>
      <c r="U141" s="217"/>
      <c r="V141" s="217"/>
      <c r="W141" s="217"/>
      <c r="X141" s="218"/>
      <c r="AT141" s="219" t="s">
        <v>195</v>
      </c>
      <c r="AU141" s="219" t="s">
        <v>84</v>
      </c>
      <c r="AV141" s="13" t="s">
        <v>84</v>
      </c>
      <c r="AW141" s="13" t="s">
        <v>5</v>
      </c>
      <c r="AX141" s="13" t="s">
        <v>74</v>
      </c>
      <c r="AY141" s="219" t="s">
        <v>160</v>
      </c>
    </row>
    <row r="142" spans="1:65" s="14" customFormat="1">
      <c r="B142" s="220"/>
      <c r="C142" s="221"/>
      <c r="D142" s="203" t="s">
        <v>195</v>
      </c>
      <c r="E142" s="222" t="s">
        <v>1</v>
      </c>
      <c r="F142" s="223" t="s">
        <v>198</v>
      </c>
      <c r="G142" s="221"/>
      <c r="H142" s="224">
        <v>237.55</v>
      </c>
      <c r="I142" s="225"/>
      <c r="J142" s="225"/>
      <c r="K142" s="221"/>
      <c r="L142" s="221"/>
      <c r="M142" s="226"/>
      <c r="N142" s="227"/>
      <c r="O142" s="228"/>
      <c r="P142" s="228"/>
      <c r="Q142" s="228"/>
      <c r="R142" s="228"/>
      <c r="S142" s="228"/>
      <c r="T142" s="228"/>
      <c r="U142" s="228"/>
      <c r="V142" s="228"/>
      <c r="W142" s="228"/>
      <c r="X142" s="229"/>
      <c r="AT142" s="230" t="s">
        <v>195</v>
      </c>
      <c r="AU142" s="230" t="s">
        <v>84</v>
      </c>
      <c r="AV142" s="14" t="s">
        <v>168</v>
      </c>
      <c r="AW142" s="14" t="s">
        <v>5</v>
      </c>
      <c r="AX142" s="14" t="s">
        <v>82</v>
      </c>
      <c r="AY142" s="230" t="s">
        <v>160</v>
      </c>
    </row>
    <row r="143" spans="1:65" s="2" customFormat="1" ht="24">
      <c r="A143" s="34"/>
      <c r="B143" s="35"/>
      <c r="C143" s="189" t="s">
        <v>161</v>
      </c>
      <c r="D143" s="189" t="s">
        <v>163</v>
      </c>
      <c r="E143" s="190" t="s">
        <v>199</v>
      </c>
      <c r="F143" s="191" t="s">
        <v>200</v>
      </c>
      <c r="G143" s="192" t="s">
        <v>191</v>
      </c>
      <c r="H143" s="193">
        <v>361.09</v>
      </c>
      <c r="I143" s="194"/>
      <c r="J143" s="194"/>
      <c r="K143" s="195">
        <f>ROUND(P143*H143,2)</f>
        <v>0</v>
      </c>
      <c r="L143" s="191" t="s">
        <v>167</v>
      </c>
      <c r="M143" s="39"/>
      <c r="N143" s="196" t="s">
        <v>1</v>
      </c>
      <c r="O143" s="197" t="s">
        <v>37</v>
      </c>
      <c r="P143" s="198">
        <f>I143+J143</f>
        <v>0</v>
      </c>
      <c r="Q143" s="198">
        <f>ROUND(I143*H143,2)</f>
        <v>0</v>
      </c>
      <c r="R143" s="198">
        <f>ROUND(J143*H143,2)</f>
        <v>0</v>
      </c>
      <c r="S143" s="71"/>
      <c r="T143" s="199">
        <f>S143*H143</f>
        <v>0</v>
      </c>
      <c r="U143" s="199">
        <v>0</v>
      </c>
      <c r="V143" s="199">
        <f>U143*H143</f>
        <v>0</v>
      </c>
      <c r="W143" s="199">
        <v>0</v>
      </c>
      <c r="X143" s="200">
        <f>W143*H143</f>
        <v>0</v>
      </c>
      <c r="Y143" s="34"/>
      <c r="Z143" s="34"/>
      <c r="AA143" s="34"/>
      <c r="AB143" s="34"/>
      <c r="AC143" s="34"/>
      <c r="AD143" s="34"/>
      <c r="AE143" s="34"/>
      <c r="AR143" s="201" t="s">
        <v>168</v>
      </c>
      <c r="AT143" s="201" t="s">
        <v>163</v>
      </c>
      <c r="AU143" s="201" t="s">
        <v>84</v>
      </c>
      <c r="AY143" s="17" t="s">
        <v>160</v>
      </c>
      <c r="BE143" s="202">
        <f>IF(O143="základní",K143,0)</f>
        <v>0</v>
      </c>
      <c r="BF143" s="202">
        <f>IF(O143="snížená",K143,0)</f>
        <v>0</v>
      </c>
      <c r="BG143" s="202">
        <f>IF(O143="zákl. přenesená",K143,0)</f>
        <v>0</v>
      </c>
      <c r="BH143" s="202">
        <f>IF(O143="sníž. přenesená",K143,0)</f>
        <v>0</v>
      </c>
      <c r="BI143" s="202">
        <f>IF(O143="nulová",K143,0)</f>
        <v>0</v>
      </c>
      <c r="BJ143" s="17" t="s">
        <v>82</v>
      </c>
      <c r="BK143" s="202">
        <f>ROUND(P143*H143,2)</f>
        <v>0</v>
      </c>
      <c r="BL143" s="17" t="s">
        <v>168</v>
      </c>
      <c r="BM143" s="201" t="s">
        <v>865</v>
      </c>
    </row>
    <row r="144" spans="1:65" s="2" customFormat="1" ht="39">
      <c r="A144" s="34"/>
      <c r="B144" s="35"/>
      <c r="C144" s="36"/>
      <c r="D144" s="203" t="s">
        <v>170</v>
      </c>
      <c r="E144" s="36"/>
      <c r="F144" s="204" t="s">
        <v>202</v>
      </c>
      <c r="G144" s="36"/>
      <c r="H144" s="36"/>
      <c r="I144" s="205"/>
      <c r="J144" s="205"/>
      <c r="K144" s="36"/>
      <c r="L144" s="36"/>
      <c r="M144" s="39"/>
      <c r="N144" s="206"/>
      <c r="O144" s="207"/>
      <c r="P144" s="71"/>
      <c r="Q144" s="71"/>
      <c r="R144" s="71"/>
      <c r="S144" s="71"/>
      <c r="T144" s="71"/>
      <c r="U144" s="71"/>
      <c r="V144" s="71"/>
      <c r="W144" s="71"/>
      <c r="X144" s="72"/>
      <c r="Y144" s="34"/>
      <c r="Z144" s="34"/>
      <c r="AA144" s="34"/>
      <c r="AB144" s="34"/>
      <c r="AC144" s="34"/>
      <c r="AD144" s="34"/>
      <c r="AE144" s="34"/>
      <c r="AT144" s="17" t="s">
        <v>170</v>
      </c>
      <c r="AU144" s="17" t="s">
        <v>84</v>
      </c>
    </row>
    <row r="145" spans="1:65" s="2" customFormat="1" ht="29.25">
      <c r="A145" s="34"/>
      <c r="B145" s="35"/>
      <c r="C145" s="36"/>
      <c r="D145" s="203" t="s">
        <v>172</v>
      </c>
      <c r="E145" s="36"/>
      <c r="F145" s="208" t="s">
        <v>203</v>
      </c>
      <c r="G145" s="36"/>
      <c r="H145" s="36"/>
      <c r="I145" s="205"/>
      <c r="J145" s="205"/>
      <c r="K145" s="36"/>
      <c r="L145" s="36"/>
      <c r="M145" s="39"/>
      <c r="N145" s="206"/>
      <c r="O145" s="207"/>
      <c r="P145" s="71"/>
      <c r="Q145" s="71"/>
      <c r="R145" s="71"/>
      <c r="S145" s="71"/>
      <c r="T145" s="71"/>
      <c r="U145" s="71"/>
      <c r="V145" s="71"/>
      <c r="W145" s="71"/>
      <c r="X145" s="72"/>
      <c r="Y145" s="34"/>
      <c r="Z145" s="34"/>
      <c r="AA145" s="34"/>
      <c r="AB145" s="34"/>
      <c r="AC145" s="34"/>
      <c r="AD145" s="34"/>
      <c r="AE145" s="34"/>
      <c r="AT145" s="17" t="s">
        <v>172</v>
      </c>
      <c r="AU145" s="17" t="s">
        <v>84</v>
      </c>
    </row>
    <row r="146" spans="1:65" s="15" customFormat="1">
      <c r="B146" s="231"/>
      <c r="C146" s="232"/>
      <c r="D146" s="203" t="s">
        <v>195</v>
      </c>
      <c r="E146" s="233" t="s">
        <v>1</v>
      </c>
      <c r="F146" s="234" t="s">
        <v>204</v>
      </c>
      <c r="G146" s="232"/>
      <c r="H146" s="233" t="s">
        <v>1</v>
      </c>
      <c r="I146" s="235"/>
      <c r="J146" s="235"/>
      <c r="K146" s="232"/>
      <c r="L146" s="232"/>
      <c r="M146" s="236"/>
      <c r="N146" s="237"/>
      <c r="O146" s="238"/>
      <c r="P146" s="238"/>
      <c r="Q146" s="238"/>
      <c r="R146" s="238"/>
      <c r="S146" s="238"/>
      <c r="T146" s="238"/>
      <c r="U146" s="238"/>
      <c r="V146" s="238"/>
      <c r="W146" s="238"/>
      <c r="X146" s="239"/>
      <c r="AT146" s="240" t="s">
        <v>195</v>
      </c>
      <c r="AU146" s="240" t="s">
        <v>84</v>
      </c>
      <c r="AV146" s="15" t="s">
        <v>82</v>
      </c>
      <c r="AW146" s="15" t="s">
        <v>5</v>
      </c>
      <c r="AX146" s="15" t="s">
        <v>74</v>
      </c>
      <c r="AY146" s="240" t="s">
        <v>160</v>
      </c>
    </row>
    <row r="147" spans="1:65" s="13" customFormat="1">
      <c r="B147" s="209"/>
      <c r="C147" s="210"/>
      <c r="D147" s="203" t="s">
        <v>195</v>
      </c>
      <c r="E147" s="211" t="s">
        <v>1</v>
      </c>
      <c r="F147" s="212" t="s">
        <v>205</v>
      </c>
      <c r="G147" s="210"/>
      <c r="H147" s="213">
        <v>165.48</v>
      </c>
      <c r="I147" s="214"/>
      <c r="J147" s="214"/>
      <c r="K147" s="210"/>
      <c r="L147" s="210"/>
      <c r="M147" s="215"/>
      <c r="N147" s="216"/>
      <c r="O147" s="217"/>
      <c r="P147" s="217"/>
      <c r="Q147" s="217"/>
      <c r="R147" s="217"/>
      <c r="S147" s="217"/>
      <c r="T147" s="217"/>
      <c r="U147" s="217"/>
      <c r="V147" s="217"/>
      <c r="W147" s="217"/>
      <c r="X147" s="218"/>
      <c r="AT147" s="219" t="s">
        <v>195</v>
      </c>
      <c r="AU147" s="219" t="s">
        <v>84</v>
      </c>
      <c r="AV147" s="13" t="s">
        <v>84</v>
      </c>
      <c r="AW147" s="13" t="s">
        <v>5</v>
      </c>
      <c r="AX147" s="13" t="s">
        <v>74</v>
      </c>
      <c r="AY147" s="219" t="s">
        <v>160</v>
      </c>
    </row>
    <row r="148" spans="1:65" s="15" customFormat="1">
      <c r="B148" s="231"/>
      <c r="C148" s="232"/>
      <c r="D148" s="203" t="s">
        <v>195</v>
      </c>
      <c r="E148" s="233" t="s">
        <v>1</v>
      </c>
      <c r="F148" s="234" t="s">
        <v>206</v>
      </c>
      <c r="G148" s="232"/>
      <c r="H148" s="233" t="s">
        <v>1</v>
      </c>
      <c r="I148" s="235"/>
      <c r="J148" s="235"/>
      <c r="K148" s="232"/>
      <c r="L148" s="232"/>
      <c r="M148" s="236"/>
      <c r="N148" s="237"/>
      <c r="O148" s="238"/>
      <c r="P148" s="238"/>
      <c r="Q148" s="238"/>
      <c r="R148" s="238"/>
      <c r="S148" s="238"/>
      <c r="T148" s="238"/>
      <c r="U148" s="238"/>
      <c r="V148" s="238"/>
      <c r="W148" s="238"/>
      <c r="X148" s="239"/>
      <c r="AT148" s="240" t="s">
        <v>195</v>
      </c>
      <c r="AU148" s="240" t="s">
        <v>84</v>
      </c>
      <c r="AV148" s="15" t="s">
        <v>82</v>
      </c>
      <c r="AW148" s="15" t="s">
        <v>5</v>
      </c>
      <c r="AX148" s="15" t="s">
        <v>74</v>
      </c>
      <c r="AY148" s="240" t="s">
        <v>160</v>
      </c>
    </row>
    <row r="149" spans="1:65" s="13" customFormat="1">
      <c r="B149" s="209"/>
      <c r="C149" s="210"/>
      <c r="D149" s="203" t="s">
        <v>195</v>
      </c>
      <c r="E149" s="211" t="s">
        <v>1</v>
      </c>
      <c r="F149" s="212" t="s">
        <v>207</v>
      </c>
      <c r="G149" s="210"/>
      <c r="H149" s="213">
        <v>13.61</v>
      </c>
      <c r="I149" s="214"/>
      <c r="J149" s="214"/>
      <c r="K149" s="210"/>
      <c r="L149" s="210"/>
      <c r="M149" s="215"/>
      <c r="N149" s="216"/>
      <c r="O149" s="217"/>
      <c r="P149" s="217"/>
      <c r="Q149" s="217"/>
      <c r="R149" s="217"/>
      <c r="S149" s="217"/>
      <c r="T149" s="217"/>
      <c r="U149" s="217"/>
      <c r="V149" s="217"/>
      <c r="W149" s="217"/>
      <c r="X149" s="218"/>
      <c r="AT149" s="219" t="s">
        <v>195</v>
      </c>
      <c r="AU149" s="219" t="s">
        <v>84</v>
      </c>
      <c r="AV149" s="13" t="s">
        <v>84</v>
      </c>
      <c r="AW149" s="13" t="s">
        <v>5</v>
      </c>
      <c r="AX149" s="13" t="s">
        <v>74</v>
      </c>
      <c r="AY149" s="219" t="s">
        <v>160</v>
      </c>
    </row>
    <row r="150" spans="1:65" s="15" customFormat="1">
      <c r="B150" s="231"/>
      <c r="C150" s="232"/>
      <c r="D150" s="203" t="s">
        <v>195</v>
      </c>
      <c r="E150" s="233" t="s">
        <v>1</v>
      </c>
      <c r="F150" s="234" t="s">
        <v>208</v>
      </c>
      <c r="G150" s="232"/>
      <c r="H150" s="233" t="s">
        <v>1</v>
      </c>
      <c r="I150" s="235"/>
      <c r="J150" s="235"/>
      <c r="K150" s="232"/>
      <c r="L150" s="232"/>
      <c r="M150" s="236"/>
      <c r="N150" s="237"/>
      <c r="O150" s="238"/>
      <c r="P150" s="238"/>
      <c r="Q150" s="238"/>
      <c r="R150" s="238"/>
      <c r="S150" s="238"/>
      <c r="T150" s="238"/>
      <c r="U150" s="238"/>
      <c r="V150" s="238"/>
      <c r="W150" s="238"/>
      <c r="X150" s="239"/>
      <c r="AT150" s="240" t="s">
        <v>195</v>
      </c>
      <c r="AU150" s="240" t="s">
        <v>84</v>
      </c>
      <c r="AV150" s="15" t="s">
        <v>82</v>
      </c>
      <c r="AW150" s="15" t="s">
        <v>5</v>
      </c>
      <c r="AX150" s="15" t="s">
        <v>74</v>
      </c>
      <c r="AY150" s="240" t="s">
        <v>160</v>
      </c>
    </row>
    <row r="151" spans="1:65" s="13" customFormat="1">
      <c r="B151" s="209"/>
      <c r="C151" s="210"/>
      <c r="D151" s="203" t="s">
        <v>195</v>
      </c>
      <c r="E151" s="211" t="s">
        <v>1</v>
      </c>
      <c r="F151" s="212" t="s">
        <v>209</v>
      </c>
      <c r="G151" s="210"/>
      <c r="H151" s="213">
        <v>165</v>
      </c>
      <c r="I151" s="214"/>
      <c r="J151" s="214"/>
      <c r="K151" s="210"/>
      <c r="L151" s="210"/>
      <c r="M151" s="215"/>
      <c r="N151" s="216"/>
      <c r="O151" s="217"/>
      <c r="P151" s="217"/>
      <c r="Q151" s="217"/>
      <c r="R151" s="217"/>
      <c r="S151" s="217"/>
      <c r="T151" s="217"/>
      <c r="U151" s="217"/>
      <c r="V151" s="217"/>
      <c r="W151" s="217"/>
      <c r="X151" s="218"/>
      <c r="AT151" s="219" t="s">
        <v>195</v>
      </c>
      <c r="AU151" s="219" t="s">
        <v>84</v>
      </c>
      <c r="AV151" s="13" t="s">
        <v>84</v>
      </c>
      <c r="AW151" s="13" t="s">
        <v>5</v>
      </c>
      <c r="AX151" s="13" t="s">
        <v>74</v>
      </c>
      <c r="AY151" s="219" t="s">
        <v>160</v>
      </c>
    </row>
    <row r="152" spans="1:65" s="15" customFormat="1">
      <c r="B152" s="231"/>
      <c r="C152" s="232"/>
      <c r="D152" s="203" t="s">
        <v>195</v>
      </c>
      <c r="E152" s="233" t="s">
        <v>1</v>
      </c>
      <c r="F152" s="234" t="s">
        <v>210</v>
      </c>
      <c r="G152" s="232"/>
      <c r="H152" s="233" t="s">
        <v>1</v>
      </c>
      <c r="I152" s="235"/>
      <c r="J152" s="235"/>
      <c r="K152" s="232"/>
      <c r="L152" s="232"/>
      <c r="M152" s="236"/>
      <c r="N152" s="237"/>
      <c r="O152" s="238"/>
      <c r="P152" s="238"/>
      <c r="Q152" s="238"/>
      <c r="R152" s="238"/>
      <c r="S152" s="238"/>
      <c r="T152" s="238"/>
      <c r="U152" s="238"/>
      <c r="V152" s="238"/>
      <c r="W152" s="238"/>
      <c r="X152" s="239"/>
      <c r="AT152" s="240" t="s">
        <v>195</v>
      </c>
      <c r="AU152" s="240" t="s">
        <v>84</v>
      </c>
      <c r="AV152" s="15" t="s">
        <v>82</v>
      </c>
      <c r="AW152" s="15" t="s">
        <v>5</v>
      </c>
      <c r="AX152" s="15" t="s">
        <v>74</v>
      </c>
      <c r="AY152" s="240" t="s">
        <v>160</v>
      </c>
    </row>
    <row r="153" spans="1:65" s="13" customFormat="1">
      <c r="B153" s="209"/>
      <c r="C153" s="210"/>
      <c r="D153" s="203" t="s">
        <v>195</v>
      </c>
      <c r="E153" s="211" t="s">
        <v>1</v>
      </c>
      <c r="F153" s="212" t="s">
        <v>866</v>
      </c>
      <c r="G153" s="210"/>
      <c r="H153" s="213">
        <v>17</v>
      </c>
      <c r="I153" s="214"/>
      <c r="J153" s="214"/>
      <c r="K153" s="210"/>
      <c r="L153" s="210"/>
      <c r="M153" s="215"/>
      <c r="N153" s="216"/>
      <c r="O153" s="217"/>
      <c r="P153" s="217"/>
      <c r="Q153" s="217"/>
      <c r="R153" s="217"/>
      <c r="S153" s="217"/>
      <c r="T153" s="217"/>
      <c r="U153" s="217"/>
      <c r="V153" s="217"/>
      <c r="W153" s="217"/>
      <c r="X153" s="218"/>
      <c r="AT153" s="219" t="s">
        <v>195</v>
      </c>
      <c r="AU153" s="219" t="s">
        <v>84</v>
      </c>
      <c r="AV153" s="13" t="s">
        <v>84</v>
      </c>
      <c r="AW153" s="13" t="s">
        <v>5</v>
      </c>
      <c r="AX153" s="13" t="s">
        <v>74</v>
      </c>
      <c r="AY153" s="219" t="s">
        <v>160</v>
      </c>
    </row>
    <row r="154" spans="1:65" s="14" customFormat="1">
      <c r="B154" s="220"/>
      <c r="C154" s="221"/>
      <c r="D154" s="203" t="s">
        <v>195</v>
      </c>
      <c r="E154" s="222" t="s">
        <v>1</v>
      </c>
      <c r="F154" s="223" t="s">
        <v>198</v>
      </c>
      <c r="G154" s="221"/>
      <c r="H154" s="224">
        <v>361.09</v>
      </c>
      <c r="I154" s="225"/>
      <c r="J154" s="225"/>
      <c r="K154" s="221"/>
      <c r="L154" s="221"/>
      <c r="M154" s="226"/>
      <c r="N154" s="227"/>
      <c r="O154" s="228"/>
      <c r="P154" s="228"/>
      <c r="Q154" s="228"/>
      <c r="R154" s="228"/>
      <c r="S154" s="228"/>
      <c r="T154" s="228"/>
      <c r="U154" s="228"/>
      <c r="V154" s="228"/>
      <c r="W154" s="228"/>
      <c r="X154" s="229"/>
      <c r="AT154" s="230" t="s">
        <v>195</v>
      </c>
      <c r="AU154" s="230" t="s">
        <v>84</v>
      </c>
      <c r="AV154" s="14" t="s">
        <v>168</v>
      </c>
      <c r="AW154" s="14" t="s">
        <v>5</v>
      </c>
      <c r="AX154" s="14" t="s">
        <v>82</v>
      </c>
      <c r="AY154" s="230" t="s">
        <v>160</v>
      </c>
    </row>
    <row r="155" spans="1:65" s="2" customFormat="1" ht="24">
      <c r="A155" s="34"/>
      <c r="B155" s="35"/>
      <c r="C155" s="189" t="s">
        <v>212</v>
      </c>
      <c r="D155" s="189" t="s">
        <v>163</v>
      </c>
      <c r="E155" s="190" t="s">
        <v>213</v>
      </c>
      <c r="F155" s="191" t="s">
        <v>214</v>
      </c>
      <c r="G155" s="192" t="s">
        <v>215</v>
      </c>
      <c r="H155" s="193">
        <v>764</v>
      </c>
      <c r="I155" s="194"/>
      <c r="J155" s="194"/>
      <c r="K155" s="195">
        <f>ROUND(P155*H155,2)</f>
        <v>0</v>
      </c>
      <c r="L155" s="191" t="s">
        <v>167</v>
      </c>
      <c r="M155" s="39"/>
      <c r="N155" s="196" t="s">
        <v>1</v>
      </c>
      <c r="O155" s="197" t="s">
        <v>37</v>
      </c>
      <c r="P155" s="198">
        <f>I155+J155</f>
        <v>0</v>
      </c>
      <c r="Q155" s="198">
        <f>ROUND(I155*H155,2)</f>
        <v>0</v>
      </c>
      <c r="R155" s="198">
        <f>ROUND(J155*H155,2)</f>
        <v>0</v>
      </c>
      <c r="S155" s="71"/>
      <c r="T155" s="199">
        <f>S155*H155</f>
        <v>0</v>
      </c>
      <c r="U155" s="199">
        <v>0</v>
      </c>
      <c r="V155" s="199">
        <f>U155*H155</f>
        <v>0</v>
      </c>
      <c r="W155" s="199">
        <v>0</v>
      </c>
      <c r="X155" s="200">
        <f>W155*H155</f>
        <v>0</v>
      </c>
      <c r="Y155" s="34"/>
      <c r="Z155" s="34"/>
      <c r="AA155" s="34"/>
      <c r="AB155" s="34"/>
      <c r="AC155" s="34"/>
      <c r="AD155" s="34"/>
      <c r="AE155" s="34"/>
      <c r="AR155" s="201" t="s">
        <v>168</v>
      </c>
      <c r="AT155" s="201" t="s">
        <v>163</v>
      </c>
      <c r="AU155" s="201" t="s">
        <v>84</v>
      </c>
      <c r="AY155" s="17" t="s">
        <v>160</v>
      </c>
      <c r="BE155" s="202">
        <f>IF(O155="základní",K155,0)</f>
        <v>0</v>
      </c>
      <c r="BF155" s="202">
        <f>IF(O155="snížená",K155,0)</f>
        <v>0</v>
      </c>
      <c r="BG155" s="202">
        <f>IF(O155="zákl. přenesená",K155,0)</f>
        <v>0</v>
      </c>
      <c r="BH155" s="202">
        <f>IF(O155="sníž. přenesená",K155,0)</f>
        <v>0</v>
      </c>
      <c r="BI155" s="202">
        <f>IF(O155="nulová",K155,0)</f>
        <v>0</v>
      </c>
      <c r="BJ155" s="17" t="s">
        <v>82</v>
      </c>
      <c r="BK155" s="202">
        <f>ROUND(P155*H155,2)</f>
        <v>0</v>
      </c>
      <c r="BL155" s="17" t="s">
        <v>168</v>
      </c>
      <c r="BM155" s="201" t="s">
        <v>867</v>
      </c>
    </row>
    <row r="156" spans="1:65" s="2" customFormat="1" ht="39">
      <c r="A156" s="34"/>
      <c r="B156" s="35"/>
      <c r="C156" s="36"/>
      <c r="D156" s="203" t="s">
        <v>170</v>
      </c>
      <c r="E156" s="36"/>
      <c r="F156" s="204" t="s">
        <v>217</v>
      </c>
      <c r="G156" s="36"/>
      <c r="H156" s="36"/>
      <c r="I156" s="205"/>
      <c r="J156" s="205"/>
      <c r="K156" s="36"/>
      <c r="L156" s="36"/>
      <c r="M156" s="39"/>
      <c r="N156" s="206"/>
      <c r="O156" s="207"/>
      <c r="P156" s="71"/>
      <c r="Q156" s="71"/>
      <c r="R156" s="71"/>
      <c r="S156" s="71"/>
      <c r="T156" s="71"/>
      <c r="U156" s="71"/>
      <c r="V156" s="71"/>
      <c r="W156" s="71"/>
      <c r="X156" s="72"/>
      <c r="Y156" s="34"/>
      <c r="Z156" s="34"/>
      <c r="AA156" s="34"/>
      <c r="AB156" s="34"/>
      <c r="AC156" s="34"/>
      <c r="AD156" s="34"/>
      <c r="AE156" s="34"/>
      <c r="AT156" s="17" t="s">
        <v>170</v>
      </c>
      <c r="AU156" s="17" t="s">
        <v>84</v>
      </c>
    </row>
    <row r="157" spans="1:65" s="2" customFormat="1" ht="39">
      <c r="A157" s="34"/>
      <c r="B157" s="35"/>
      <c r="C157" s="36"/>
      <c r="D157" s="203" t="s">
        <v>172</v>
      </c>
      <c r="E157" s="36"/>
      <c r="F157" s="208" t="s">
        <v>218</v>
      </c>
      <c r="G157" s="36"/>
      <c r="H157" s="36"/>
      <c r="I157" s="205"/>
      <c r="J157" s="205"/>
      <c r="K157" s="36"/>
      <c r="L157" s="36"/>
      <c r="M157" s="39"/>
      <c r="N157" s="206"/>
      <c r="O157" s="207"/>
      <c r="P157" s="71"/>
      <c r="Q157" s="71"/>
      <c r="R157" s="71"/>
      <c r="S157" s="71"/>
      <c r="T157" s="71"/>
      <c r="U157" s="71"/>
      <c r="V157" s="71"/>
      <c r="W157" s="71"/>
      <c r="X157" s="72"/>
      <c r="Y157" s="34"/>
      <c r="Z157" s="34"/>
      <c r="AA157" s="34"/>
      <c r="AB157" s="34"/>
      <c r="AC157" s="34"/>
      <c r="AD157" s="34"/>
      <c r="AE157" s="34"/>
      <c r="AT157" s="17" t="s">
        <v>172</v>
      </c>
      <c r="AU157" s="17" t="s">
        <v>84</v>
      </c>
    </row>
    <row r="158" spans="1:65" s="2" customFormat="1" ht="19.5">
      <c r="A158" s="34"/>
      <c r="B158" s="35"/>
      <c r="C158" s="36"/>
      <c r="D158" s="203" t="s">
        <v>180</v>
      </c>
      <c r="E158" s="36"/>
      <c r="F158" s="208" t="s">
        <v>219</v>
      </c>
      <c r="G158" s="36"/>
      <c r="H158" s="36"/>
      <c r="I158" s="205"/>
      <c r="J158" s="205"/>
      <c r="K158" s="36"/>
      <c r="L158" s="36"/>
      <c r="M158" s="39"/>
      <c r="N158" s="206"/>
      <c r="O158" s="207"/>
      <c r="P158" s="71"/>
      <c r="Q158" s="71"/>
      <c r="R158" s="71"/>
      <c r="S158" s="71"/>
      <c r="T158" s="71"/>
      <c r="U158" s="71"/>
      <c r="V158" s="71"/>
      <c r="W158" s="71"/>
      <c r="X158" s="72"/>
      <c r="Y158" s="34"/>
      <c r="Z158" s="34"/>
      <c r="AA158" s="34"/>
      <c r="AB158" s="34"/>
      <c r="AC158" s="34"/>
      <c r="AD158" s="34"/>
      <c r="AE158" s="34"/>
      <c r="AT158" s="17" t="s">
        <v>180</v>
      </c>
      <c r="AU158" s="17" t="s">
        <v>84</v>
      </c>
    </row>
    <row r="159" spans="1:65" s="13" customFormat="1">
      <c r="B159" s="209"/>
      <c r="C159" s="210"/>
      <c r="D159" s="203" t="s">
        <v>195</v>
      </c>
      <c r="E159" s="211" t="s">
        <v>1</v>
      </c>
      <c r="F159" s="212" t="s">
        <v>868</v>
      </c>
      <c r="G159" s="210"/>
      <c r="H159" s="213">
        <v>700</v>
      </c>
      <c r="I159" s="214"/>
      <c r="J159" s="214"/>
      <c r="K159" s="210"/>
      <c r="L159" s="210"/>
      <c r="M159" s="215"/>
      <c r="N159" s="216"/>
      <c r="O159" s="217"/>
      <c r="P159" s="217"/>
      <c r="Q159" s="217"/>
      <c r="R159" s="217"/>
      <c r="S159" s="217"/>
      <c r="T159" s="217"/>
      <c r="U159" s="217"/>
      <c r="V159" s="217"/>
      <c r="W159" s="217"/>
      <c r="X159" s="218"/>
      <c r="AT159" s="219" t="s">
        <v>195</v>
      </c>
      <c r="AU159" s="219" t="s">
        <v>84</v>
      </c>
      <c r="AV159" s="13" t="s">
        <v>84</v>
      </c>
      <c r="AW159" s="13" t="s">
        <v>5</v>
      </c>
      <c r="AX159" s="13" t="s">
        <v>74</v>
      </c>
      <c r="AY159" s="219" t="s">
        <v>160</v>
      </c>
    </row>
    <row r="160" spans="1:65" s="13" customFormat="1">
      <c r="B160" s="209"/>
      <c r="C160" s="210"/>
      <c r="D160" s="203" t="s">
        <v>195</v>
      </c>
      <c r="E160" s="211" t="s">
        <v>1</v>
      </c>
      <c r="F160" s="212" t="s">
        <v>221</v>
      </c>
      <c r="G160" s="210"/>
      <c r="H160" s="213">
        <v>64</v>
      </c>
      <c r="I160" s="214"/>
      <c r="J160" s="214"/>
      <c r="K160" s="210"/>
      <c r="L160" s="210"/>
      <c r="M160" s="215"/>
      <c r="N160" s="216"/>
      <c r="O160" s="217"/>
      <c r="P160" s="217"/>
      <c r="Q160" s="217"/>
      <c r="R160" s="217"/>
      <c r="S160" s="217"/>
      <c r="T160" s="217"/>
      <c r="U160" s="217"/>
      <c r="V160" s="217"/>
      <c r="W160" s="217"/>
      <c r="X160" s="218"/>
      <c r="AT160" s="219" t="s">
        <v>195</v>
      </c>
      <c r="AU160" s="219" t="s">
        <v>84</v>
      </c>
      <c r="AV160" s="13" t="s">
        <v>84</v>
      </c>
      <c r="AW160" s="13" t="s">
        <v>5</v>
      </c>
      <c r="AX160" s="13" t="s">
        <v>74</v>
      </c>
      <c r="AY160" s="219" t="s">
        <v>160</v>
      </c>
    </row>
    <row r="161" spans="1:65" s="14" customFormat="1">
      <c r="B161" s="220"/>
      <c r="C161" s="221"/>
      <c r="D161" s="203" t="s">
        <v>195</v>
      </c>
      <c r="E161" s="222" t="s">
        <v>1</v>
      </c>
      <c r="F161" s="223" t="s">
        <v>198</v>
      </c>
      <c r="G161" s="221"/>
      <c r="H161" s="224">
        <v>764</v>
      </c>
      <c r="I161" s="225"/>
      <c r="J161" s="225"/>
      <c r="K161" s="221"/>
      <c r="L161" s="221"/>
      <c r="M161" s="226"/>
      <c r="N161" s="227"/>
      <c r="O161" s="228"/>
      <c r="P161" s="228"/>
      <c r="Q161" s="228"/>
      <c r="R161" s="228"/>
      <c r="S161" s="228"/>
      <c r="T161" s="228"/>
      <c r="U161" s="228"/>
      <c r="V161" s="228"/>
      <c r="W161" s="228"/>
      <c r="X161" s="229"/>
      <c r="AT161" s="230" t="s">
        <v>195</v>
      </c>
      <c r="AU161" s="230" t="s">
        <v>84</v>
      </c>
      <c r="AV161" s="14" t="s">
        <v>168</v>
      </c>
      <c r="AW161" s="14" t="s">
        <v>5</v>
      </c>
      <c r="AX161" s="14" t="s">
        <v>82</v>
      </c>
      <c r="AY161" s="230" t="s">
        <v>160</v>
      </c>
    </row>
    <row r="162" spans="1:65" s="2" customFormat="1" ht="24.2" customHeight="1">
      <c r="A162" s="34"/>
      <c r="B162" s="35"/>
      <c r="C162" s="189" t="s">
        <v>222</v>
      </c>
      <c r="D162" s="189" t="s">
        <v>163</v>
      </c>
      <c r="E162" s="190" t="s">
        <v>223</v>
      </c>
      <c r="F162" s="191" t="s">
        <v>224</v>
      </c>
      <c r="G162" s="192" t="s">
        <v>191</v>
      </c>
      <c r="H162" s="193">
        <v>238.93</v>
      </c>
      <c r="I162" s="194"/>
      <c r="J162" s="194"/>
      <c r="K162" s="195">
        <f>ROUND(P162*H162,2)</f>
        <v>0</v>
      </c>
      <c r="L162" s="191" t="s">
        <v>167</v>
      </c>
      <c r="M162" s="39"/>
      <c r="N162" s="196" t="s">
        <v>1</v>
      </c>
      <c r="O162" s="197" t="s">
        <v>37</v>
      </c>
      <c r="P162" s="198">
        <f>I162+J162</f>
        <v>0</v>
      </c>
      <c r="Q162" s="198">
        <f>ROUND(I162*H162,2)</f>
        <v>0</v>
      </c>
      <c r="R162" s="198">
        <f>ROUND(J162*H162,2)</f>
        <v>0</v>
      </c>
      <c r="S162" s="71"/>
      <c r="T162" s="199">
        <f>S162*H162</f>
        <v>0</v>
      </c>
      <c r="U162" s="199">
        <v>0</v>
      </c>
      <c r="V162" s="199">
        <f>U162*H162</f>
        <v>0</v>
      </c>
      <c r="W162" s="199">
        <v>0</v>
      </c>
      <c r="X162" s="200">
        <f>W162*H162</f>
        <v>0</v>
      </c>
      <c r="Y162" s="34"/>
      <c r="Z162" s="34"/>
      <c r="AA162" s="34"/>
      <c r="AB162" s="34"/>
      <c r="AC162" s="34"/>
      <c r="AD162" s="34"/>
      <c r="AE162" s="34"/>
      <c r="AR162" s="201" t="s">
        <v>168</v>
      </c>
      <c r="AT162" s="201" t="s">
        <v>163</v>
      </c>
      <c r="AU162" s="201" t="s">
        <v>84</v>
      </c>
      <c r="AY162" s="17" t="s">
        <v>160</v>
      </c>
      <c r="BE162" s="202">
        <f>IF(O162="základní",K162,0)</f>
        <v>0</v>
      </c>
      <c r="BF162" s="202">
        <f>IF(O162="snížená",K162,0)</f>
        <v>0</v>
      </c>
      <c r="BG162" s="202">
        <f>IF(O162="zákl. přenesená",K162,0)</f>
        <v>0</v>
      </c>
      <c r="BH162" s="202">
        <f>IF(O162="sníž. přenesená",K162,0)</f>
        <v>0</v>
      </c>
      <c r="BI162" s="202">
        <f>IF(O162="nulová",K162,0)</f>
        <v>0</v>
      </c>
      <c r="BJ162" s="17" t="s">
        <v>82</v>
      </c>
      <c r="BK162" s="202">
        <f>ROUND(P162*H162,2)</f>
        <v>0</v>
      </c>
      <c r="BL162" s="17" t="s">
        <v>168</v>
      </c>
      <c r="BM162" s="201" t="s">
        <v>869</v>
      </c>
    </row>
    <row r="163" spans="1:65" s="2" customFormat="1" ht="78">
      <c r="A163" s="34"/>
      <c r="B163" s="35"/>
      <c r="C163" s="36"/>
      <c r="D163" s="203" t="s">
        <v>170</v>
      </c>
      <c r="E163" s="36"/>
      <c r="F163" s="204" t="s">
        <v>226</v>
      </c>
      <c r="G163" s="36"/>
      <c r="H163" s="36"/>
      <c r="I163" s="205"/>
      <c r="J163" s="205"/>
      <c r="K163" s="36"/>
      <c r="L163" s="36"/>
      <c r="M163" s="39"/>
      <c r="N163" s="206"/>
      <c r="O163" s="207"/>
      <c r="P163" s="71"/>
      <c r="Q163" s="71"/>
      <c r="R163" s="71"/>
      <c r="S163" s="71"/>
      <c r="T163" s="71"/>
      <c r="U163" s="71"/>
      <c r="V163" s="71"/>
      <c r="W163" s="71"/>
      <c r="X163" s="72"/>
      <c r="Y163" s="34"/>
      <c r="Z163" s="34"/>
      <c r="AA163" s="34"/>
      <c r="AB163" s="34"/>
      <c r="AC163" s="34"/>
      <c r="AD163" s="34"/>
      <c r="AE163" s="34"/>
      <c r="AT163" s="17" t="s">
        <v>170</v>
      </c>
      <c r="AU163" s="17" t="s">
        <v>84</v>
      </c>
    </row>
    <row r="164" spans="1:65" s="2" customFormat="1" ht="78">
      <c r="A164" s="34"/>
      <c r="B164" s="35"/>
      <c r="C164" s="36"/>
      <c r="D164" s="203" t="s">
        <v>172</v>
      </c>
      <c r="E164" s="36"/>
      <c r="F164" s="208" t="s">
        <v>227</v>
      </c>
      <c r="G164" s="36"/>
      <c r="H164" s="36"/>
      <c r="I164" s="205"/>
      <c r="J164" s="205"/>
      <c r="K164" s="36"/>
      <c r="L164" s="36"/>
      <c r="M164" s="39"/>
      <c r="N164" s="206"/>
      <c r="O164" s="207"/>
      <c r="P164" s="71"/>
      <c r="Q164" s="71"/>
      <c r="R164" s="71"/>
      <c r="S164" s="71"/>
      <c r="T164" s="71"/>
      <c r="U164" s="71"/>
      <c r="V164" s="71"/>
      <c r="W164" s="71"/>
      <c r="X164" s="72"/>
      <c r="Y164" s="34"/>
      <c r="Z164" s="34"/>
      <c r="AA164" s="34"/>
      <c r="AB164" s="34"/>
      <c r="AC164" s="34"/>
      <c r="AD164" s="34"/>
      <c r="AE164" s="34"/>
      <c r="AT164" s="17" t="s">
        <v>172</v>
      </c>
      <c r="AU164" s="17" t="s">
        <v>84</v>
      </c>
    </row>
    <row r="165" spans="1:65" s="13" customFormat="1">
      <c r="B165" s="209"/>
      <c r="C165" s="210"/>
      <c r="D165" s="203" t="s">
        <v>195</v>
      </c>
      <c r="E165" s="211" t="s">
        <v>1</v>
      </c>
      <c r="F165" s="212" t="s">
        <v>228</v>
      </c>
      <c r="G165" s="210"/>
      <c r="H165" s="213">
        <v>222.18</v>
      </c>
      <c r="I165" s="214"/>
      <c r="J165" s="214"/>
      <c r="K165" s="210"/>
      <c r="L165" s="210"/>
      <c r="M165" s="215"/>
      <c r="N165" s="216"/>
      <c r="O165" s="217"/>
      <c r="P165" s="217"/>
      <c r="Q165" s="217"/>
      <c r="R165" s="217"/>
      <c r="S165" s="217"/>
      <c r="T165" s="217"/>
      <c r="U165" s="217"/>
      <c r="V165" s="217"/>
      <c r="W165" s="217"/>
      <c r="X165" s="218"/>
      <c r="AT165" s="219" t="s">
        <v>195</v>
      </c>
      <c r="AU165" s="219" t="s">
        <v>84</v>
      </c>
      <c r="AV165" s="13" t="s">
        <v>84</v>
      </c>
      <c r="AW165" s="13" t="s">
        <v>5</v>
      </c>
      <c r="AX165" s="13" t="s">
        <v>74</v>
      </c>
      <c r="AY165" s="219" t="s">
        <v>160</v>
      </c>
    </row>
    <row r="166" spans="1:65" s="13" customFormat="1">
      <c r="B166" s="209"/>
      <c r="C166" s="210"/>
      <c r="D166" s="203" t="s">
        <v>195</v>
      </c>
      <c r="E166" s="211" t="s">
        <v>1</v>
      </c>
      <c r="F166" s="212" t="s">
        <v>229</v>
      </c>
      <c r="G166" s="210"/>
      <c r="H166" s="213">
        <v>16.75</v>
      </c>
      <c r="I166" s="214"/>
      <c r="J166" s="214"/>
      <c r="K166" s="210"/>
      <c r="L166" s="210"/>
      <c r="M166" s="215"/>
      <c r="N166" s="216"/>
      <c r="O166" s="217"/>
      <c r="P166" s="217"/>
      <c r="Q166" s="217"/>
      <c r="R166" s="217"/>
      <c r="S166" s="217"/>
      <c r="T166" s="217"/>
      <c r="U166" s="217"/>
      <c r="V166" s="217"/>
      <c r="W166" s="217"/>
      <c r="X166" s="218"/>
      <c r="AT166" s="219" t="s">
        <v>195</v>
      </c>
      <c r="AU166" s="219" t="s">
        <v>84</v>
      </c>
      <c r="AV166" s="13" t="s">
        <v>84</v>
      </c>
      <c r="AW166" s="13" t="s">
        <v>5</v>
      </c>
      <c r="AX166" s="13" t="s">
        <v>74</v>
      </c>
      <c r="AY166" s="219" t="s">
        <v>160</v>
      </c>
    </row>
    <row r="167" spans="1:65" s="14" customFormat="1">
      <c r="B167" s="220"/>
      <c r="C167" s="221"/>
      <c r="D167" s="203" t="s">
        <v>195</v>
      </c>
      <c r="E167" s="222" t="s">
        <v>1</v>
      </c>
      <c r="F167" s="223" t="s">
        <v>198</v>
      </c>
      <c r="G167" s="221"/>
      <c r="H167" s="224">
        <v>238.93</v>
      </c>
      <c r="I167" s="225"/>
      <c r="J167" s="225"/>
      <c r="K167" s="221"/>
      <c r="L167" s="221"/>
      <c r="M167" s="226"/>
      <c r="N167" s="227"/>
      <c r="O167" s="228"/>
      <c r="P167" s="228"/>
      <c r="Q167" s="228"/>
      <c r="R167" s="228"/>
      <c r="S167" s="228"/>
      <c r="T167" s="228"/>
      <c r="U167" s="228"/>
      <c r="V167" s="228"/>
      <c r="W167" s="228"/>
      <c r="X167" s="229"/>
      <c r="AT167" s="230" t="s">
        <v>195</v>
      </c>
      <c r="AU167" s="230" t="s">
        <v>84</v>
      </c>
      <c r="AV167" s="14" t="s">
        <v>168</v>
      </c>
      <c r="AW167" s="14" t="s">
        <v>5</v>
      </c>
      <c r="AX167" s="14" t="s">
        <v>82</v>
      </c>
      <c r="AY167" s="230" t="s">
        <v>160</v>
      </c>
    </row>
    <row r="168" spans="1:65" s="2" customFormat="1" ht="24">
      <c r="A168" s="34"/>
      <c r="B168" s="35"/>
      <c r="C168" s="189" t="s">
        <v>230</v>
      </c>
      <c r="D168" s="189" t="s">
        <v>163</v>
      </c>
      <c r="E168" s="190" t="s">
        <v>231</v>
      </c>
      <c r="F168" s="191" t="s">
        <v>232</v>
      </c>
      <c r="G168" s="192" t="s">
        <v>185</v>
      </c>
      <c r="H168" s="193">
        <v>0.15</v>
      </c>
      <c r="I168" s="194"/>
      <c r="J168" s="194"/>
      <c r="K168" s="195">
        <f>ROUND(P168*H168,2)</f>
        <v>0</v>
      </c>
      <c r="L168" s="191" t="s">
        <v>167</v>
      </c>
      <c r="M168" s="39"/>
      <c r="N168" s="196" t="s">
        <v>1</v>
      </c>
      <c r="O168" s="197" t="s">
        <v>37</v>
      </c>
      <c r="P168" s="198">
        <f>I168+J168</f>
        <v>0</v>
      </c>
      <c r="Q168" s="198">
        <f>ROUND(I168*H168,2)</f>
        <v>0</v>
      </c>
      <c r="R168" s="198">
        <f>ROUND(J168*H168,2)</f>
        <v>0</v>
      </c>
      <c r="S168" s="71"/>
      <c r="T168" s="199">
        <f>S168*H168</f>
        <v>0</v>
      </c>
      <c r="U168" s="199">
        <v>0</v>
      </c>
      <c r="V168" s="199">
        <f>U168*H168</f>
        <v>0</v>
      </c>
      <c r="W168" s="199">
        <v>0</v>
      </c>
      <c r="X168" s="200">
        <f>W168*H168</f>
        <v>0</v>
      </c>
      <c r="Y168" s="34"/>
      <c r="Z168" s="34"/>
      <c r="AA168" s="34"/>
      <c r="AB168" s="34"/>
      <c r="AC168" s="34"/>
      <c r="AD168" s="34"/>
      <c r="AE168" s="34"/>
      <c r="AR168" s="201" t="s">
        <v>168</v>
      </c>
      <c r="AT168" s="201" t="s">
        <v>163</v>
      </c>
      <c r="AU168" s="201" t="s">
        <v>84</v>
      </c>
      <c r="AY168" s="17" t="s">
        <v>160</v>
      </c>
      <c r="BE168" s="202">
        <f>IF(O168="základní",K168,0)</f>
        <v>0</v>
      </c>
      <c r="BF168" s="202">
        <f>IF(O168="snížená",K168,0)</f>
        <v>0</v>
      </c>
      <c r="BG168" s="202">
        <f>IF(O168="zákl. přenesená",K168,0)</f>
        <v>0</v>
      </c>
      <c r="BH168" s="202">
        <f>IF(O168="sníž. přenesená",K168,0)</f>
        <v>0</v>
      </c>
      <c r="BI168" s="202">
        <f>IF(O168="nulová",K168,0)</f>
        <v>0</v>
      </c>
      <c r="BJ168" s="17" t="s">
        <v>82</v>
      </c>
      <c r="BK168" s="202">
        <f>ROUND(P168*H168,2)</f>
        <v>0</v>
      </c>
      <c r="BL168" s="17" t="s">
        <v>168</v>
      </c>
      <c r="BM168" s="201" t="s">
        <v>870</v>
      </c>
    </row>
    <row r="169" spans="1:65" s="2" customFormat="1" ht="48.75">
      <c r="A169" s="34"/>
      <c r="B169" s="35"/>
      <c r="C169" s="36"/>
      <c r="D169" s="203" t="s">
        <v>170</v>
      </c>
      <c r="E169" s="36"/>
      <c r="F169" s="204" t="s">
        <v>234</v>
      </c>
      <c r="G169" s="36"/>
      <c r="H169" s="36"/>
      <c r="I169" s="205"/>
      <c r="J169" s="205"/>
      <c r="K169" s="36"/>
      <c r="L169" s="36"/>
      <c r="M169" s="39"/>
      <c r="N169" s="206"/>
      <c r="O169" s="207"/>
      <c r="P169" s="71"/>
      <c r="Q169" s="71"/>
      <c r="R169" s="71"/>
      <c r="S169" s="71"/>
      <c r="T169" s="71"/>
      <c r="U169" s="71"/>
      <c r="V169" s="71"/>
      <c r="W169" s="71"/>
      <c r="X169" s="72"/>
      <c r="Y169" s="34"/>
      <c r="Z169" s="34"/>
      <c r="AA169" s="34"/>
      <c r="AB169" s="34"/>
      <c r="AC169" s="34"/>
      <c r="AD169" s="34"/>
      <c r="AE169" s="34"/>
      <c r="AT169" s="17" t="s">
        <v>170</v>
      </c>
      <c r="AU169" s="17" t="s">
        <v>84</v>
      </c>
    </row>
    <row r="170" spans="1:65" s="2" customFormat="1" ht="39">
      <c r="A170" s="34"/>
      <c r="B170" s="35"/>
      <c r="C170" s="36"/>
      <c r="D170" s="203" t="s">
        <v>172</v>
      </c>
      <c r="E170" s="36"/>
      <c r="F170" s="208" t="s">
        <v>235</v>
      </c>
      <c r="G170" s="36"/>
      <c r="H170" s="36"/>
      <c r="I170" s="205"/>
      <c r="J170" s="205"/>
      <c r="K170" s="36"/>
      <c r="L170" s="36"/>
      <c r="M170" s="39"/>
      <c r="N170" s="206"/>
      <c r="O170" s="207"/>
      <c r="P170" s="71"/>
      <c r="Q170" s="71"/>
      <c r="R170" s="71"/>
      <c r="S170" s="71"/>
      <c r="T170" s="71"/>
      <c r="U170" s="71"/>
      <c r="V170" s="71"/>
      <c r="W170" s="71"/>
      <c r="X170" s="72"/>
      <c r="Y170" s="34"/>
      <c r="Z170" s="34"/>
      <c r="AA170" s="34"/>
      <c r="AB170" s="34"/>
      <c r="AC170" s="34"/>
      <c r="AD170" s="34"/>
      <c r="AE170" s="34"/>
      <c r="AT170" s="17" t="s">
        <v>172</v>
      </c>
      <c r="AU170" s="17" t="s">
        <v>84</v>
      </c>
    </row>
    <row r="171" spans="1:65" s="2" customFormat="1" ht="24">
      <c r="A171" s="34"/>
      <c r="B171" s="35"/>
      <c r="C171" s="189" t="s">
        <v>236</v>
      </c>
      <c r="D171" s="189" t="s">
        <v>163</v>
      </c>
      <c r="E171" s="190" t="s">
        <v>237</v>
      </c>
      <c r="F171" s="191" t="s">
        <v>238</v>
      </c>
      <c r="G171" s="192" t="s">
        <v>239</v>
      </c>
      <c r="H171" s="193">
        <v>4</v>
      </c>
      <c r="I171" s="194"/>
      <c r="J171" s="194"/>
      <c r="K171" s="195">
        <f>ROUND(P171*H171,2)</f>
        <v>0</v>
      </c>
      <c r="L171" s="191" t="s">
        <v>167</v>
      </c>
      <c r="M171" s="39"/>
      <c r="N171" s="196" t="s">
        <v>1</v>
      </c>
      <c r="O171" s="197" t="s">
        <v>37</v>
      </c>
      <c r="P171" s="198">
        <f>I171+J171</f>
        <v>0</v>
      </c>
      <c r="Q171" s="198">
        <f>ROUND(I171*H171,2)</f>
        <v>0</v>
      </c>
      <c r="R171" s="198">
        <f>ROUND(J171*H171,2)</f>
        <v>0</v>
      </c>
      <c r="S171" s="71"/>
      <c r="T171" s="199">
        <f>S171*H171</f>
        <v>0</v>
      </c>
      <c r="U171" s="199">
        <v>0</v>
      </c>
      <c r="V171" s="199">
        <f>U171*H171</f>
        <v>0</v>
      </c>
      <c r="W171" s="199">
        <v>0</v>
      </c>
      <c r="X171" s="200">
        <f>W171*H171</f>
        <v>0</v>
      </c>
      <c r="Y171" s="34"/>
      <c r="Z171" s="34"/>
      <c r="AA171" s="34"/>
      <c r="AB171" s="34"/>
      <c r="AC171" s="34"/>
      <c r="AD171" s="34"/>
      <c r="AE171" s="34"/>
      <c r="AR171" s="201" t="s">
        <v>168</v>
      </c>
      <c r="AT171" s="201" t="s">
        <v>163</v>
      </c>
      <c r="AU171" s="201" t="s">
        <v>84</v>
      </c>
      <c r="AY171" s="17" t="s">
        <v>160</v>
      </c>
      <c r="BE171" s="202">
        <f>IF(O171="základní",K171,0)</f>
        <v>0</v>
      </c>
      <c r="BF171" s="202">
        <f>IF(O171="snížená",K171,0)</f>
        <v>0</v>
      </c>
      <c r="BG171" s="202">
        <f>IF(O171="zákl. přenesená",K171,0)</f>
        <v>0</v>
      </c>
      <c r="BH171" s="202">
        <f>IF(O171="sníž. přenesená",K171,0)</f>
        <v>0</v>
      </c>
      <c r="BI171" s="202">
        <f>IF(O171="nulová",K171,0)</f>
        <v>0</v>
      </c>
      <c r="BJ171" s="17" t="s">
        <v>82</v>
      </c>
      <c r="BK171" s="202">
        <f>ROUND(P171*H171,2)</f>
        <v>0</v>
      </c>
      <c r="BL171" s="17" t="s">
        <v>168</v>
      </c>
      <c r="BM171" s="201" t="s">
        <v>240</v>
      </c>
    </row>
    <row r="172" spans="1:65" s="2" customFormat="1" ht="68.25">
      <c r="A172" s="34"/>
      <c r="B172" s="35"/>
      <c r="C172" s="36"/>
      <c r="D172" s="203" t="s">
        <v>170</v>
      </c>
      <c r="E172" s="36"/>
      <c r="F172" s="204" t="s">
        <v>241</v>
      </c>
      <c r="G172" s="36"/>
      <c r="H172" s="36"/>
      <c r="I172" s="205"/>
      <c r="J172" s="205"/>
      <c r="K172" s="36"/>
      <c r="L172" s="36"/>
      <c r="M172" s="39"/>
      <c r="N172" s="206"/>
      <c r="O172" s="207"/>
      <c r="P172" s="71"/>
      <c r="Q172" s="71"/>
      <c r="R172" s="71"/>
      <c r="S172" s="71"/>
      <c r="T172" s="71"/>
      <c r="U172" s="71"/>
      <c r="V172" s="71"/>
      <c r="W172" s="71"/>
      <c r="X172" s="72"/>
      <c r="Y172" s="34"/>
      <c r="Z172" s="34"/>
      <c r="AA172" s="34"/>
      <c r="AB172" s="34"/>
      <c r="AC172" s="34"/>
      <c r="AD172" s="34"/>
      <c r="AE172" s="34"/>
      <c r="AT172" s="17" t="s">
        <v>170</v>
      </c>
      <c r="AU172" s="17" t="s">
        <v>84</v>
      </c>
    </row>
    <row r="173" spans="1:65" s="2" customFormat="1" ht="68.25">
      <c r="A173" s="34"/>
      <c r="B173" s="35"/>
      <c r="C173" s="36"/>
      <c r="D173" s="203" t="s">
        <v>172</v>
      </c>
      <c r="E173" s="36"/>
      <c r="F173" s="208" t="s">
        <v>242</v>
      </c>
      <c r="G173" s="36"/>
      <c r="H173" s="36"/>
      <c r="I173" s="205"/>
      <c r="J173" s="205"/>
      <c r="K173" s="36"/>
      <c r="L173" s="36"/>
      <c r="M173" s="39"/>
      <c r="N173" s="206"/>
      <c r="O173" s="207"/>
      <c r="P173" s="71"/>
      <c r="Q173" s="71"/>
      <c r="R173" s="71"/>
      <c r="S173" s="71"/>
      <c r="T173" s="71"/>
      <c r="U173" s="71"/>
      <c r="V173" s="71"/>
      <c r="W173" s="71"/>
      <c r="X173" s="72"/>
      <c r="Y173" s="34"/>
      <c r="Z173" s="34"/>
      <c r="AA173" s="34"/>
      <c r="AB173" s="34"/>
      <c r="AC173" s="34"/>
      <c r="AD173" s="34"/>
      <c r="AE173" s="34"/>
      <c r="AT173" s="17" t="s">
        <v>172</v>
      </c>
      <c r="AU173" s="17" t="s">
        <v>84</v>
      </c>
    </row>
    <row r="174" spans="1:65" s="2" customFormat="1" ht="24">
      <c r="A174" s="34"/>
      <c r="B174" s="35"/>
      <c r="C174" s="189" t="s">
        <v>243</v>
      </c>
      <c r="D174" s="189" t="s">
        <v>163</v>
      </c>
      <c r="E174" s="190" t="s">
        <v>244</v>
      </c>
      <c r="F174" s="191" t="s">
        <v>245</v>
      </c>
      <c r="G174" s="192" t="s">
        <v>239</v>
      </c>
      <c r="H174" s="193">
        <v>8</v>
      </c>
      <c r="I174" s="194"/>
      <c r="J174" s="194"/>
      <c r="K174" s="195">
        <f>ROUND(P174*H174,2)</f>
        <v>0</v>
      </c>
      <c r="L174" s="191" t="s">
        <v>167</v>
      </c>
      <c r="M174" s="39"/>
      <c r="N174" s="196" t="s">
        <v>1</v>
      </c>
      <c r="O174" s="197" t="s">
        <v>37</v>
      </c>
      <c r="P174" s="198">
        <f>I174+J174</f>
        <v>0</v>
      </c>
      <c r="Q174" s="198">
        <f>ROUND(I174*H174,2)</f>
        <v>0</v>
      </c>
      <c r="R174" s="198">
        <f>ROUND(J174*H174,2)</f>
        <v>0</v>
      </c>
      <c r="S174" s="71"/>
      <c r="T174" s="199">
        <f>S174*H174</f>
        <v>0</v>
      </c>
      <c r="U174" s="199">
        <v>0</v>
      </c>
      <c r="V174" s="199">
        <f>U174*H174</f>
        <v>0</v>
      </c>
      <c r="W174" s="199">
        <v>0</v>
      </c>
      <c r="X174" s="200">
        <f>W174*H174</f>
        <v>0</v>
      </c>
      <c r="Y174" s="34"/>
      <c r="Z174" s="34"/>
      <c r="AA174" s="34"/>
      <c r="AB174" s="34"/>
      <c r="AC174" s="34"/>
      <c r="AD174" s="34"/>
      <c r="AE174" s="34"/>
      <c r="AR174" s="201" t="s">
        <v>168</v>
      </c>
      <c r="AT174" s="201" t="s">
        <v>163</v>
      </c>
      <c r="AU174" s="201" t="s">
        <v>84</v>
      </c>
      <c r="AY174" s="17" t="s">
        <v>160</v>
      </c>
      <c r="BE174" s="202">
        <f>IF(O174="základní",K174,0)</f>
        <v>0</v>
      </c>
      <c r="BF174" s="202">
        <f>IF(O174="snížená",K174,0)</f>
        <v>0</v>
      </c>
      <c r="BG174" s="202">
        <f>IF(O174="zákl. přenesená",K174,0)</f>
        <v>0</v>
      </c>
      <c r="BH174" s="202">
        <f>IF(O174="sníž. přenesená",K174,0)</f>
        <v>0</v>
      </c>
      <c r="BI174" s="202">
        <f>IF(O174="nulová",K174,0)</f>
        <v>0</v>
      </c>
      <c r="BJ174" s="17" t="s">
        <v>82</v>
      </c>
      <c r="BK174" s="202">
        <f>ROUND(P174*H174,2)</f>
        <v>0</v>
      </c>
      <c r="BL174" s="17" t="s">
        <v>168</v>
      </c>
      <c r="BM174" s="201" t="s">
        <v>871</v>
      </c>
    </row>
    <row r="175" spans="1:65" s="2" customFormat="1" ht="87.75">
      <c r="A175" s="34"/>
      <c r="B175" s="35"/>
      <c r="C175" s="36"/>
      <c r="D175" s="203" t="s">
        <v>170</v>
      </c>
      <c r="E175" s="36"/>
      <c r="F175" s="204" t="s">
        <v>247</v>
      </c>
      <c r="G175" s="36"/>
      <c r="H175" s="36"/>
      <c r="I175" s="205"/>
      <c r="J175" s="205"/>
      <c r="K175" s="36"/>
      <c r="L175" s="36"/>
      <c r="M175" s="39"/>
      <c r="N175" s="206"/>
      <c r="O175" s="207"/>
      <c r="P175" s="71"/>
      <c r="Q175" s="71"/>
      <c r="R175" s="71"/>
      <c r="S175" s="71"/>
      <c r="T175" s="71"/>
      <c r="U175" s="71"/>
      <c r="V175" s="71"/>
      <c r="W175" s="71"/>
      <c r="X175" s="72"/>
      <c r="Y175" s="34"/>
      <c r="Z175" s="34"/>
      <c r="AA175" s="34"/>
      <c r="AB175" s="34"/>
      <c r="AC175" s="34"/>
      <c r="AD175" s="34"/>
      <c r="AE175" s="34"/>
      <c r="AT175" s="17" t="s">
        <v>170</v>
      </c>
      <c r="AU175" s="17" t="s">
        <v>84</v>
      </c>
    </row>
    <row r="176" spans="1:65" s="2" customFormat="1" ht="24">
      <c r="A176" s="34"/>
      <c r="B176" s="35"/>
      <c r="C176" s="189" t="s">
        <v>249</v>
      </c>
      <c r="D176" s="189" t="s">
        <v>163</v>
      </c>
      <c r="E176" s="190" t="s">
        <v>250</v>
      </c>
      <c r="F176" s="191" t="s">
        <v>251</v>
      </c>
      <c r="G176" s="192" t="s">
        <v>239</v>
      </c>
      <c r="H176" s="193">
        <v>4</v>
      </c>
      <c r="I176" s="194"/>
      <c r="J176" s="194"/>
      <c r="K176" s="195">
        <f>ROUND(P176*H176,2)</f>
        <v>0</v>
      </c>
      <c r="L176" s="191" t="s">
        <v>167</v>
      </c>
      <c r="M176" s="39"/>
      <c r="N176" s="196" t="s">
        <v>1</v>
      </c>
      <c r="O176" s="197" t="s">
        <v>37</v>
      </c>
      <c r="P176" s="198">
        <f>I176+J176</f>
        <v>0</v>
      </c>
      <c r="Q176" s="198">
        <f>ROUND(I176*H176,2)</f>
        <v>0</v>
      </c>
      <c r="R176" s="198">
        <f>ROUND(J176*H176,2)</f>
        <v>0</v>
      </c>
      <c r="S176" s="71"/>
      <c r="T176" s="199">
        <f>S176*H176</f>
        <v>0</v>
      </c>
      <c r="U176" s="199">
        <v>0</v>
      </c>
      <c r="V176" s="199">
        <f>U176*H176</f>
        <v>0</v>
      </c>
      <c r="W176" s="199">
        <v>0</v>
      </c>
      <c r="X176" s="200">
        <f>W176*H176</f>
        <v>0</v>
      </c>
      <c r="Y176" s="34"/>
      <c r="Z176" s="34"/>
      <c r="AA176" s="34"/>
      <c r="AB176" s="34"/>
      <c r="AC176" s="34"/>
      <c r="AD176" s="34"/>
      <c r="AE176" s="34"/>
      <c r="AR176" s="201" t="s">
        <v>168</v>
      </c>
      <c r="AT176" s="201" t="s">
        <v>163</v>
      </c>
      <c r="AU176" s="201" t="s">
        <v>84</v>
      </c>
      <c r="AY176" s="17" t="s">
        <v>160</v>
      </c>
      <c r="BE176" s="202">
        <f>IF(O176="základní",K176,0)</f>
        <v>0</v>
      </c>
      <c r="BF176" s="202">
        <f>IF(O176="snížená",K176,0)</f>
        <v>0</v>
      </c>
      <c r="BG176" s="202">
        <f>IF(O176="zákl. přenesená",K176,0)</f>
        <v>0</v>
      </c>
      <c r="BH176" s="202">
        <f>IF(O176="sníž. přenesená",K176,0)</f>
        <v>0</v>
      </c>
      <c r="BI176" s="202">
        <f>IF(O176="nulová",K176,0)</f>
        <v>0</v>
      </c>
      <c r="BJ176" s="17" t="s">
        <v>82</v>
      </c>
      <c r="BK176" s="202">
        <f>ROUND(P176*H176,2)</f>
        <v>0</v>
      </c>
      <c r="BL176" s="17" t="s">
        <v>168</v>
      </c>
      <c r="BM176" s="201" t="s">
        <v>872</v>
      </c>
    </row>
    <row r="177" spans="1:65" s="2" customFormat="1" ht="87.75">
      <c r="A177" s="34"/>
      <c r="B177" s="35"/>
      <c r="C177" s="36"/>
      <c r="D177" s="203" t="s">
        <v>170</v>
      </c>
      <c r="E177" s="36"/>
      <c r="F177" s="204" t="s">
        <v>253</v>
      </c>
      <c r="G177" s="36"/>
      <c r="H177" s="36"/>
      <c r="I177" s="205"/>
      <c r="J177" s="205"/>
      <c r="K177" s="36"/>
      <c r="L177" s="36"/>
      <c r="M177" s="39"/>
      <c r="N177" s="206"/>
      <c r="O177" s="207"/>
      <c r="P177" s="71"/>
      <c r="Q177" s="71"/>
      <c r="R177" s="71"/>
      <c r="S177" s="71"/>
      <c r="T177" s="71"/>
      <c r="U177" s="71"/>
      <c r="V177" s="71"/>
      <c r="W177" s="71"/>
      <c r="X177" s="72"/>
      <c r="Y177" s="34"/>
      <c r="Z177" s="34"/>
      <c r="AA177" s="34"/>
      <c r="AB177" s="34"/>
      <c r="AC177" s="34"/>
      <c r="AD177" s="34"/>
      <c r="AE177" s="34"/>
      <c r="AT177" s="17" t="s">
        <v>170</v>
      </c>
      <c r="AU177" s="17" t="s">
        <v>84</v>
      </c>
    </row>
    <row r="178" spans="1:65" s="2" customFormat="1" ht="24">
      <c r="A178" s="34"/>
      <c r="B178" s="35"/>
      <c r="C178" s="189" t="s">
        <v>254</v>
      </c>
      <c r="D178" s="189" t="s">
        <v>163</v>
      </c>
      <c r="E178" s="190" t="s">
        <v>255</v>
      </c>
      <c r="F178" s="191" t="s">
        <v>256</v>
      </c>
      <c r="G178" s="192" t="s">
        <v>239</v>
      </c>
      <c r="H178" s="193">
        <v>4</v>
      </c>
      <c r="I178" s="194"/>
      <c r="J178" s="194"/>
      <c r="K178" s="195">
        <f>ROUND(P178*H178,2)</f>
        <v>0</v>
      </c>
      <c r="L178" s="191" t="s">
        <v>167</v>
      </c>
      <c r="M178" s="39"/>
      <c r="N178" s="196" t="s">
        <v>1</v>
      </c>
      <c r="O178" s="197" t="s">
        <v>37</v>
      </c>
      <c r="P178" s="198">
        <f>I178+J178</f>
        <v>0</v>
      </c>
      <c r="Q178" s="198">
        <f>ROUND(I178*H178,2)</f>
        <v>0</v>
      </c>
      <c r="R178" s="198">
        <f>ROUND(J178*H178,2)</f>
        <v>0</v>
      </c>
      <c r="S178" s="71"/>
      <c r="T178" s="199">
        <f>S178*H178</f>
        <v>0</v>
      </c>
      <c r="U178" s="199">
        <v>0</v>
      </c>
      <c r="V178" s="199">
        <f>U178*H178</f>
        <v>0</v>
      </c>
      <c r="W178" s="199">
        <v>0</v>
      </c>
      <c r="X178" s="200">
        <f>W178*H178</f>
        <v>0</v>
      </c>
      <c r="Y178" s="34"/>
      <c r="Z178" s="34"/>
      <c r="AA178" s="34"/>
      <c r="AB178" s="34"/>
      <c r="AC178" s="34"/>
      <c r="AD178" s="34"/>
      <c r="AE178" s="34"/>
      <c r="AR178" s="201" t="s">
        <v>168</v>
      </c>
      <c r="AT178" s="201" t="s">
        <v>163</v>
      </c>
      <c r="AU178" s="201" t="s">
        <v>84</v>
      </c>
      <c r="AY178" s="17" t="s">
        <v>160</v>
      </c>
      <c r="BE178" s="202">
        <f>IF(O178="základní",K178,0)</f>
        <v>0</v>
      </c>
      <c r="BF178" s="202">
        <f>IF(O178="snížená",K178,0)</f>
        <v>0</v>
      </c>
      <c r="BG178" s="202">
        <f>IF(O178="zákl. přenesená",K178,0)</f>
        <v>0</v>
      </c>
      <c r="BH178" s="202">
        <f>IF(O178="sníž. přenesená",K178,0)</f>
        <v>0</v>
      </c>
      <c r="BI178" s="202">
        <f>IF(O178="nulová",K178,0)</f>
        <v>0</v>
      </c>
      <c r="BJ178" s="17" t="s">
        <v>82</v>
      </c>
      <c r="BK178" s="202">
        <f>ROUND(P178*H178,2)</f>
        <v>0</v>
      </c>
      <c r="BL178" s="17" t="s">
        <v>168</v>
      </c>
      <c r="BM178" s="201" t="s">
        <v>257</v>
      </c>
    </row>
    <row r="179" spans="1:65" s="2" customFormat="1" ht="58.5">
      <c r="A179" s="34"/>
      <c r="B179" s="35"/>
      <c r="C179" s="36"/>
      <c r="D179" s="203" t="s">
        <v>170</v>
      </c>
      <c r="E179" s="36"/>
      <c r="F179" s="204" t="s">
        <v>258</v>
      </c>
      <c r="G179" s="36"/>
      <c r="H179" s="36"/>
      <c r="I179" s="205"/>
      <c r="J179" s="205"/>
      <c r="K179" s="36"/>
      <c r="L179" s="36"/>
      <c r="M179" s="39"/>
      <c r="N179" s="206"/>
      <c r="O179" s="207"/>
      <c r="P179" s="71"/>
      <c r="Q179" s="71"/>
      <c r="R179" s="71"/>
      <c r="S179" s="71"/>
      <c r="T179" s="71"/>
      <c r="U179" s="71"/>
      <c r="V179" s="71"/>
      <c r="W179" s="71"/>
      <c r="X179" s="72"/>
      <c r="Y179" s="34"/>
      <c r="Z179" s="34"/>
      <c r="AA179" s="34"/>
      <c r="AB179" s="34"/>
      <c r="AC179" s="34"/>
      <c r="AD179" s="34"/>
      <c r="AE179" s="34"/>
      <c r="AT179" s="17" t="s">
        <v>170</v>
      </c>
      <c r="AU179" s="17" t="s">
        <v>84</v>
      </c>
    </row>
    <row r="180" spans="1:65" s="2" customFormat="1" ht="48.75">
      <c r="A180" s="34"/>
      <c r="B180" s="35"/>
      <c r="C180" s="36"/>
      <c r="D180" s="203" t="s">
        <v>172</v>
      </c>
      <c r="E180" s="36"/>
      <c r="F180" s="208" t="s">
        <v>259</v>
      </c>
      <c r="G180" s="36"/>
      <c r="H180" s="36"/>
      <c r="I180" s="205"/>
      <c r="J180" s="205"/>
      <c r="K180" s="36"/>
      <c r="L180" s="36"/>
      <c r="M180" s="39"/>
      <c r="N180" s="206"/>
      <c r="O180" s="207"/>
      <c r="P180" s="71"/>
      <c r="Q180" s="71"/>
      <c r="R180" s="71"/>
      <c r="S180" s="71"/>
      <c r="T180" s="71"/>
      <c r="U180" s="71"/>
      <c r="V180" s="71"/>
      <c r="W180" s="71"/>
      <c r="X180" s="72"/>
      <c r="Y180" s="34"/>
      <c r="Z180" s="34"/>
      <c r="AA180" s="34"/>
      <c r="AB180" s="34"/>
      <c r="AC180" s="34"/>
      <c r="AD180" s="34"/>
      <c r="AE180" s="34"/>
      <c r="AT180" s="17" t="s">
        <v>172</v>
      </c>
      <c r="AU180" s="17" t="s">
        <v>84</v>
      </c>
    </row>
    <row r="181" spans="1:65" s="2" customFormat="1" ht="44.25" customHeight="1">
      <c r="A181" s="34"/>
      <c r="B181" s="35"/>
      <c r="C181" s="189" t="s">
        <v>260</v>
      </c>
      <c r="D181" s="189" t="s">
        <v>163</v>
      </c>
      <c r="E181" s="190" t="s">
        <v>261</v>
      </c>
      <c r="F181" s="191" t="s">
        <v>262</v>
      </c>
      <c r="G181" s="192" t="s">
        <v>263</v>
      </c>
      <c r="H181" s="193">
        <v>1300</v>
      </c>
      <c r="I181" s="194"/>
      <c r="J181" s="194"/>
      <c r="K181" s="195">
        <f>ROUND(P181*H181,2)</f>
        <v>0</v>
      </c>
      <c r="L181" s="191" t="s">
        <v>167</v>
      </c>
      <c r="M181" s="39"/>
      <c r="N181" s="196" t="s">
        <v>1</v>
      </c>
      <c r="O181" s="197" t="s">
        <v>37</v>
      </c>
      <c r="P181" s="198">
        <f>I181+J181</f>
        <v>0</v>
      </c>
      <c r="Q181" s="198">
        <f>ROUND(I181*H181,2)</f>
        <v>0</v>
      </c>
      <c r="R181" s="198">
        <f>ROUND(J181*H181,2)</f>
        <v>0</v>
      </c>
      <c r="S181" s="71"/>
      <c r="T181" s="199">
        <f>S181*H181</f>
        <v>0</v>
      </c>
      <c r="U181" s="199">
        <v>0</v>
      </c>
      <c r="V181" s="199">
        <f>U181*H181</f>
        <v>0</v>
      </c>
      <c r="W181" s="199">
        <v>0</v>
      </c>
      <c r="X181" s="200">
        <f>W181*H181</f>
        <v>0</v>
      </c>
      <c r="Y181" s="34"/>
      <c r="Z181" s="34"/>
      <c r="AA181" s="34"/>
      <c r="AB181" s="34"/>
      <c r="AC181" s="34"/>
      <c r="AD181" s="34"/>
      <c r="AE181" s="34"/>
      <c r="AR181" s="201" t="s">
        <v>168</v>
      </c>
      <c r="AT181" s="201" t="s">
        <v>163</v>
      </c>
      <c r="AU181" s="201" t="s">
        <v>84</v>
      </c>
      <c r="AY181" s="17" t="s">
        <v>160</v>
      </c>
      <c r="BE181" s="202">
        <f>IF(O181="základní",K181,0)</f>
        <v>0</v>
      </c>
      <c r="BF181" s="202">
        <f>IF(O181="snížená",K181,0)</f>
        <v>0</v>
      </c>
      <c r="BG181" s="202">
        <f>IF(O181="zákl. přenesená",K181,0)</f>
        <v>0</v>
      </c>
      <c r="BH181" s="202">
        <f>IF(O181="sníž. přenesená",K181,0)</f>
        <v>0</v>
      </c>
      <c r="BI181" s="202">
        <f>IF(O181="nulová",K181,0)</f>
        <v>0</v>
      </c>
      <c r="BJ181" s="17" t="s">
        <v>82</v>
      </c>
      <c r="BK181" s="202">
        <f>ROUND(P181*H181,2)</f>
        <v>0</v>
      </c>
      <c r="BL181" s="17" t="s">
        <v>168</v>
      </c>
      <c r="BM181" s="201" t="s">
        <v>264</v>
      </c>
    </row>
    <row r="182" spans="1:65" s="2" customFormat="1" ht="58.5">
      <c r="A182" s="34"/>
      <c r="B182" s="35"/>
      <c r="C182" s="36"/>
      <c r="D182" s="203" t="s">
        <v>170</v>
      </c>
      <c r="E182" s="36"/>
      <c r="F182" s="204" t="s">
        <v>265</v>
      </c>
      <c r="G182" s="36"/>
      <c r="H182" s="36"/>
      <c r="I182" s="205"/>
      <c r="J182" s="205"/>
      <c r="K182" s="36"/>
      <c r="L182" s="36"/>
      <c r="M182" s="39"/>
      <c r="N182" s="206"/>
      <c r="O182" s="207"/>
      <c r="P182" s="71"/>
      <c r="Q182" s="71"/>
      <c r="R182" s="71"/>
      <c r="S182" s="71"/>
      <c r="T182" s="71"/>
      <c r="U182" s="71"/>
      <c r="V182" s="71"/>
      <c r="W182" s="71"/>
      <c r="X182" s="72"/>
      <c r="Y182" s="34"/>
      <c r="Z182" s="34"/>
      <c r="AA182" s="34"/>
      <c r="AB182" s="34"/>
      <c r="AC182" s="34"/>
      <c r="AD182" s="34"/>
      <c r="AE182" s="34"/>
      <c r="AT182" s="17" t="s">
        <v>170</v>
      </c>
      <c r="AU182" s="17" t="s">
        <v>84</v>
      </c>
    </row>
    <row r="183" spans="1:65" s="2" customFormat="1" ht="48.75">
      <c r="A183" s="34"/>
      <c r="B183" s="35"/>
      <c r="C183" s="36"/>
      <c r="D183" s="203" t="s">
        <v>172</v>
      </c>
      <c r="E183" s="36"/>
      <c r="F183" s="208" t="s">
        <v>266</v>
      </c>
      <c r="G183" s="36"/>
      <c r="H183" s="36"/>
      <c r="I183" s="205"/>
      <c r="J183" s="205"/>
      <c r="K183" s="36"/>
      <c r="L183" s="36"/>
      <c r="M183" s="39"/>
      <c r="N183" s="206"/>
      <c r="O183" s="207"/>
      <c r="P183" s="71"/>
      <c r="Q183" s="71"/>
      <c r="R183" s="71"/>
      <c r="S183" s="71"/>
      <c r="T183" s="71"/>
      <c r="U183" s="71"/>
      <c r="V183" s="71"/>
      <c r="W183" s="71"/>
      <c r="X183" s="72"/>
      <c r="Y183" s="34"/>
      <c r="Z183" s="34"/>
      <c r="AA183" s="34"/>
      <c r="AB183" s="34"/>
      <c r="AC183" s="34"/>
      <c r="AD183" s="34"/>
      <c r="AE183" s="34"/>
      <c r="AT183" s="17" t="s">
        <v>172</v>
      </c>
      <c r="AU183" s="17" t="s">
        <v>84</v>
      </c>
    </row>
    <row r="184" spans="1:65" s="2" customFormat="1" ht="19.5">
      <c r="A184" s="34"/>
      <c r="B184" s="35"/>
      <c r="C184" s="36"/>
      <c r="D184" s="203" t="s">
        <v>180</v>
      </c>
      <c r="E184" s="36"/>
      <c r="F184" s="208" t="s">
        <v>267</v>
      </c>
      <c r="G184" s="36"/>
      <c r="H184" s="36"/>
      <c r="I184" s="205"/>
      <c r="J184" s="205"/>
      <c r="K184" s="36"/>
      <c r="L184" s="36"/>
      <c r="M184" s="39"/>
      <c r="N184" s="206"/>
      <c r="O184" s="207"/>
      <c r="P184" s="71"/>
      <c r="Q184" s="71"/>
      <c r="R184" s="71"/>
      <c r="S184" s="71"/>
      <c r="T184" s="71"/>
      <c r="U184" s="71"/>
      <c r="V184" s="71"/>
      <c r="W184" s="71"/>
      <c r="X184" s="72"/>
      <c r="Y184" s="34"/>
      <c r="Z184" s="34"/>
      <c r="AA184" s="34"/>
      <c r="AB184" s="34"/>
      <c r="AC184" s="34"/>
      <c r="AD184" s="34"/>
      <c r="AE184" s="34"/>
      <c r="AT184" s="17" t="s">
        <v>180</v>
      </c>
      <c r="AU184" s="17" t="s">
        <v>84</v>
      </c>
    </row>
    <row r="185" spans="1:65" s="13" customFormat="1">
      <c r="B185" s="209"/>
      <c r="C185" s="210"/>
      <c r="D185" s="203" t="s">
        <v>195</v>
      </c>
      <c r="E185" s="211" t="s">
        <v>1</v>
      </c>
      <c r="F185" s="212" t="s">
        <v>873</v>
      </c>
      <c r="G185" s="210"/>
      <c r="H185" s="213">
        <v>500</v>
      </c>
      <c r="I185" s="214"/>
      <c r="J185" s="214"/>
      <c r="K185" s="210"/>
      <c r="L185" s="210"/>
      <c r="M185" s="215"/>
      <c r="N185" s="216"/>
      <c r="O185" s="217"/>
      <c r="P185" s="217"/>
      <c r="Q185" s="217"/>
      <c r="R185" s="217"/>
      <c r="S185" s="217"/>
      <c r="T185" s="217"/>
      <c r="U185" s="217"/>
      <c r="V185" s="217"/>
      <c r="W185" s="217"/>
      <c r="X185" s="218"/>
      <c r="AT185" s="219" t="s">
        <v>195</v>
      </c>
      <c r="AU185" s="219" t="s">
        <v>84</v>
      </c>
      <c r="AV185" s="13" t="s">
        <v>84</v>
      </c>
      <c r="AW185" s="13" t="s">
        <v>5</v>
      </c>
      <c r="AX185" s="13" t="s">
        <v>74</v>
      </c>
      <c r="AY185" s="219" t="s">
        <v>160</v>
      </c>
    </row>
    <row r="186" spans="1:65" s="13" customFormat="1">
      <c r="B186" s="209"/>
      <c r="C186" s="210"/>
      <c r="D186" s="203" t="s">
        <v>195</v>
      </c>
      <c r="E186" s="211" t="s">
        <v>1</v>
      </c>
      <c r="F186" s="212" t="s">
        <v>874</v>
      </c>
      <c r="G186" s="210"/>
      <c r="H186" s="213">
        <v>800</v>
      </c>
      <c r="I186" s="214"/>
      <c r="J186" s="214"/>
      <c r="K186" s="210"/>
      <c r="L186" s="210"/>
      <c r="M186" s="215"/>
      <c r="N186" s="216"/>
      <c r="O186" s="217"/>
      <c r="P186" s="217"/>
      <c r="Q186" s="217"/>
      <c r="R186" s="217"/>
      <c r="S186" s="217"/>
      <c r="T186" s="217"/>
      <c r="U186" s="217"/>
      <c r="V186" s="217"/>
      <c r="W186" s="217"/>
      <c r="X186" s="218"/>
      <c r="AT186" s="219" t="s">
        <v>195</v>
      </c>
      <c r="AU186" s="219" t="s">
        <v>84</v>
      </c>
      <c r="AV186" s="13" t="s">
        <v>84</v>
      </c>
      <c r="AW186" s="13" t="s">
        <v>5</v>
      </c>
      <c r="AX186" s="13" t="s">
        <v>74</v>
      </c>
      <c r="AY186" s="219" t="s">
        <v>160</v>
      </c>
    </row>
    <row r="187" spans="1:65" s="14" customFormat="1">
      <c r="B187" s="220"/>
      <c r="C187" s="221"/>
      <c r="D187" s="203" t="s">
        <v>195</v>
      </c>
      <c r="E187" s="222" t="s">
        <v>1</v>
      </c>
      <c r="F187" s="223" t="s">
        <v>198</v>
      </c>
      <c r="G187" s="221"/>
      <c r="H187" s="224">
        <v>1300</v>
      </c>
      <c r="I187" s="225"/>
      <c r="J187" s="225"/>
      <c r="K187" s="221"/>
      <c r="L187" s="221"/>
      <c r="M187" s="226"/>
      <c r="N187" s="227"/>
      <c r="O187" s="228"/>
      <c r="P187" s="228"/>
      <c r="Q187" s="228"/>
      <c r="R187" s="228"/>
      <c r="S187" s="228"/>
      <c r="T187" s="228"/>
      <c r="U187" s="228"/>
      <c r="V187" s="228"/>
      <c r="W187" s="228"/>
      <c r="X187" s="229"/>
      <c r="AT187" s="230" t="s">
        <v>195</v>
      </c>
      <c r="AU187" s="230" t="s">
        <v>84</v>
      </c>
      <c r="AV187" s="14" t="s">
        <v>168</v>
      </c>
      <c r="AW187" s="14" t="s">
        <v>5</v>
      </c>
      <c r="AX187" s="14" t="s">
        <v>82</v>
      </c>
      <c r="AY187" s="230" t="s">
        <v>160</v>
      </c>
    </row>
    <row r="188" spans="1:65" s="2" customFormat="1" ht="24.2" customHeight="1">
      <c r="A188" s="34"/>
      <c r="B188" s="35"/>
      <c r="C188" s="189" t="s">
        <v>268</v>
      </c>
      <c r="D188" s="189" t="s">
        <v>163</v>
      </c>
      <c r="E188" s="190" t="s">
        <v>274</v>
      </c>
      <c r="F188" s="191" t="s">
        <v>275</v>
      </c>
      <c r="G188" s="192" t="s">
        <v>176</v>
      </c>
      <c r="H188" s="193">
        <v>1000</v>
      </c>
      <c r="I188" s="194"/>
      <c r="J188" s="194"/>
      <c r="K188" s="195">
        <f>ROUND(P188*H188,2)</f>
        <v>0</v>
      </c>
      <c r="L188" s="191" t="s">
        <v>167</v>
      </c>
      <c r="M188" s="39"/>
      <c r="N188" s="196" t="s">
        <v>1</v>
      </c>
      <c r="O188" s="197" t="s">
        <v>37</v>
      </c>
      <c r="P188" s="198">
        <f>I188+J188</f>
        <v>0</v>
      </c>
      <c r="Q188" s="198">
        <f>ROUND(I188*H188,2)</f>
        <v>0</v>
      </c>
      <c r="R188" s="198">
        <f>ROUND(J188*H188,2)</f>
        <v>0</v>
      </c>
      <c r="S188" s="71"/>
      <c r="T188" s="199">
        <f>S188*H188</f>
        <v>0</v>
      </c>
      <c r="U188" s="199">
        <v>0</v>
      </c>
      <c r="V188" s="199">
        <f>U188*H188</f>
        <v>0</v>
      </c>
      <c r="W188" s="199">
        <v>0</v>
      </c>
      <c r="X188" s="200">
        <f>W188*H188</f>
        <v>0</v>
      </c>
      <c r="Y188" s="34"/>
      <c r="Z188" s="34"/>
      <c r="AA188" s="34"/>
      <c r="AB188" s="34"/>
      <c r="AC188" s="34"/>
      <c r="AD188" s="34"/>
      <c r="AE188" s="34"/>
      <c r="AR188" s="201" t="s">
        <v>168</v>
      </c>
      <c r="AT188" s="201" t="s">
        <v>163</v>
      </c>
      <c r="AU188" s="201" t="s">
        <v>84</v>
      </c>
      <c r="AY188" s="17" t="s">
        <v>160</v>
      </c>
      <c r="BE188" s="202">
        <f>IF(O188="základní",K188,0)</f>
        <v>0</v>
      </c>
      <c r="BF188" s="202">
        <f>IF(O188="snížená",K188,0)</f>
        <v>0</v>
      </c>
      <c r="BG188" s="202">
        <f>IF(O188="zákl. přenesená",K188,0)</f>
        <v>0</v>
      </c>
      <c r="BH188" s="202">
        <f>IF(O188="sníž. přenesená",K188,0)</f>
        <v>0</v>
      </c>
      <c r="BI188" s="202">
        <f>IF(O188="nulová",K188,0)</f>
        <v>0</v>
      </c>
      <c r="BJ188" s="17" t="s">
        <v>82</v>
      </c>
      <c r="BK188" s="202">
        <f>ROUND(P188*H188,2)</f>
        <v>0</v>
      </c>
      <c r="BL188" s="17" t="s">
        <v>168</v>
      </c>
      <c r="BM188" s="201" t="s">
        <v>276</v>
      </c>
    </row>
    <row r="189" spans="1:65" s="2" customFormat="1" ht="29.25">
      <c r="A189" s="34"/>
      <c r="B189" s="35"/>
      <c r="C189" s="36"/>
      <c r="D189" s="203" t="s">
        <v>170</v>
      </c>
      <c r="E189" s="36"/>
      <c r="F189" s="204" t="s">
        <v>277</v>
      </c>
      <c r="G189" s="36"/>
      <c r="H189" s="36"/>
      <c r="I189" s="205"/>
      <c r="J189" s="205"/>
      <c r="K189" s="36"/>
      <c r="L189" s="36"/>
      <c r="M189" s="39"/>
      <c r="N189" s="206"/>
      <c r="O189" s="207"/>
      <c r="P189" s="71"/>
      <c r="Q189" s="71"/>
      <c r="R189" s="71"/>
      <c r="S189" s="71"/>
      <c r="T189" s="71"/>
      <c r="U189" s="71"/>
      <c r="V189" s="71"/>
      <c r="W189" s="71"/>
      <c r="X189" s="72"/>
      <c r="Y189" s="34"/>
      <c r="Z189" s="34"/>
      <c r="AA189" s="34"/>
      <c r="AB189" s="34"/>
      <c r="AC189" s="34"/>
      <c r="AD189" s="34"/>
      <c r="AE189" s="34"/>
      <c r="AT189" s="17" t="s">
        <v>170</v>
      </c>
      <c r="AU189" s="17" t="s">
        <v>84</v>
      </c>
    </row>
    <row r="190" spans="1:65" s="2" customFormat="1" ht="39">
      <c r="A190" s="34"/>
      <c r="B190" s="35"/>
      <c r="C190" s="36"/>
      <c r="D190" s="203" t="s">
        <v>172</v>
      </c>
      <c r="E190" s="36"/>
      <c r="F190" s="208" t="s">
        <v>278</v>
      </c>
      <c r="G190" s="36"/>
      <c r="H190" s="36"/>
      <c r="I190" s="205"/>
      <c r="J190" s="205"/>
      <c r="K190" s="36"/>
      <c r="L190" s="36"/>
      <c r="M190" s="39"/>
      <c r="N190" s="206"/>
      <c r="O190" s="207"/>
      <c r="P190" s="71"/>
      <c r="Q190" s="71"/>
      <c r="R190" s="71"/>
      <c r="S190" s="71"/>
      <c r="T190" s="71"/>
      <c r="U190" s="71"/>
      <c r="V190" s="71"/>
      <c r="W190" s="71"/>
      <c r="X190" s="72"/>
      <c r="Y190" s="34"/>
      <c r="Z190" s="34"/>
      <c r="AA190" s="34"/>
      <c r="AB190" s="34"/>
      <c r="AC190" s="34"/>
      <c r="AD190" s="34"/>
      <c r="AE190" s="34"/>
      <c r="AT190" s="17" t="s">
        <v>172</v>
      </c>
      <c r="AU190" s="17" t="s">
        <v>84</v>
      </c>
    </row>
    <row r="191" spans="1:65" s="2" customFormat="1" ht="19.5">
      <c r="A191" s="34"/>
      <c r="B191" s="35"/>
      <c r="C191" s="36"/>
      <c r="D191" s="203" t="s">
        <v>180</v>
      </c>
      <c r="E191" s="36"/>
      <c r="F191" s="208" t="s">
        <v>279</v>
      </c>
      <c r="G191" s="36"/>
      <c r="H191" s="36"/>
      <c r="I191" s="205"/>
      <c r="J191" s="205"/>
      <c r="K191" s="36"/>
      <c r="L191" s="36"/>
      <c r="M191" s="39"/>
      <c r="N191" s="206"/>
      <c r="O191" s="207"/>
      <c r="P191" s="71"/>
      <c r="Q191" s="71"/>
      <c r="R191" s="71"/>
      <c r="S191" s="71"/>
      <c r="T191" s="71"/>
      <c r="U191" s="71"/>
      <c r="V191" s="71"/>
      <c r="W191" s="71"/>
      <c r="X191" s="72"/>
      <c r="Y191" s="34"/>
      <c r="Z191" s="34"/>
      <c r="AA191" s="34"/>
      <c r="AB191" s="34"/>
      <c r="AC191" s="34"/>
      <c r="AD191" s="34"/>
      <c r="AE191" s="34"/>
      <c r="AT191" s="17" t="s">
        <v>180</v>
      </c>
      <c r="AU191" s="17" t="s">
        <v>84</v>
      </c>
    </row>
    <row r="192" spans="1:65" s="2" customFormat="1" ht="24.2" customHeight="1">
      <c r="A192" s="34"/>
      <c r="B192" s="35"/>
      <c r="C192" s="189" t="s">
        <v>9</v>
      </c>
      <c r="D192" s="189" t="s">
        <v>163</v>
      </c>
      <c r="E192" s="190" t="s">
        <v>269</v>
      </c>
      <c r="F192" s="191" t="s">
        <v>270</v>
      </c>
      <c r="G192" s="192" t="s">
        <v>263</v>
      </c>
      <c r="H192" s="193">
        <v>140</v>
      </c>
      <c r="I192" s="194"/>
      <c r="J192" s="194"/>
      <c r="K192" s="195">
        <f>ROUND(P192*H192,2)</f>
        <v>0</v>
      </c>
      <c r="L192" s="191" t="s">
        <v>167</v>
      </c>
      <c r="M192" s="39"/>
      <c r="N192" s="196" t="s">
        <v>1</v>
      </c>
      <c r="O192" s="197" t="s">
        <v>37</v>
      </c>
      <c r="P192" s="198">
        <f>I192+J192</f>
        <v>0</v>
      </c>
      <c r="Q192" s="198">
        <f>ROUND(I192*H192,2)</f>
        <v>0</v>
      </c>
      <c r="R192" s="198">
        <f>ROUND(J192*H192,2)</f>
        <v>0</v>
      </c>
      <c r="S192" s="71"/>
      <c r="T192" s="199">
        <f>S192*H192</f>
        <v>0</v>
      </c>
      <c r="U192" s="199">
        <v>0</v>
      </c>
      <c r="V192" s="199">
        <f>U192*H192</f>
        <v>0</v>
      </c>
      <c r="W192" s="199">
        <v>0</v>
      </c>
      <c r="X192" s="200">
        <f>W192*H192</f>
        <v>0</v>
      </c>
      <c r="Y192" s="34"/>
      <c r="Z192" s="34"/>
      <c r="AA192" s="34"/>
      <c r="AB192" s="34"/>
      <c r="AC192" s="34"/>
      <c r="AD192" s="34"/>
      <c r="AE192" s="34"/>
      <c r="AR192" s="201" t="s">
        <v>168</v>
      </c>
      <c r="AT192" s="201" t="s">
        <v>163</v>
      </c>
      <c r="AU192" s="201" t="s">
        <v>84</v>
      </c>
      <c r="AY192" s="17" t="s">
        <v>160</v>
      </c>
      <c r="BE192" s="202">
        <f>IF(O192="základní",K192,0)</f>
        <v>0</v>
      </c>
      <c r="BF192" s="202">
        <f>IF(O192="snížená",K192,0)</f>
        <v>0</v>
      </c>
      <c r="BG192" s="202">
        <f>IF(O192="zákl. přenesená",K192,0)</f>
        <v>0</v>
      </c>
      <c r="BH192" s="202">
        <f>IF(O192="sníž. přenesená",K192,0)</f>
        <v>0</v>
      </c>
      <c r="BI192" s="202">
        <f>IF(O192="nulová",K192,0)</f>
        <v>0</v>
      </c>
      <c r="BJ192" s="17" t="s">
        <v>82</v>
      </c>
      <c r="BK192" s="202">
        <f>ROUND(P192*H192,2)</f>
        <v>0</v>
      </c>
      <c r="BL192" s="17" t="s">
        <v>168</v>
      </c>
      <c r="BM192" s="201" t="s">
        <v>271</v>
      </c>
    </row>
    <row r="193" spans="1:65" s="2" customFormat="1" ht="39">
      <c r="A193" s="34"/>
      <c r="B193" s="35"/>
      <c r="C193" s="36"/>
      <c r="D193" s="203" t="s">
        <v>170</v>
      </c>
      <c r="E193" s="36"/>
      <c r="F193" s="204" t="s">
        <v>272</v>
      </c>
      <c r="G193" s="36"/>
      <c r="H193" s="36"/>
      <c r="I193" s="205"/>
      <c r="J193" s="205"/>
      <c r="K193" s="36"/>
      <c r="L193" s="36"/>
      <c r="M193" s="39"/>
      <c r="N193" s="206"/>
      <c r="O193" s="207"/>
      <c r="P193" s="71"/>
      <c r="Q193" s="71"/>
      <c r="R193" s="71"/>
      <c r="S193" s="71"/>
      <c r="T193" s="71"/>
      <c r="U193" s="71"/>
      <c r="V193" s="71"/>
      <c r="W193" s="71"/>
      <c r="X193" s="72"/>
      <c r="Y193" s="34"/>
      <c r="Z193" s="34"/>
      <c r="AA193" s="34"/>
      <c r="AB193" s="34"/>
      <c r="AC193" s="34"/>
      <c r="AD193" s="34"/>
      <c r="AE193" s="34"/>
      <c r="AT193" s="17" t="s">
        <v>170</v>
      </c>
      <c r="AU193" s="17" t="s">
        <v>84</v>
      </c>
    </row>
    <row r="194" spans="1:65" s="2" customFormat="1" ht="39">
      <c r="A194" s="34"/>
      <c r="B194" s="35"/>
      <c r="C194" s="36"/>
      <c r="D194" s="203" t="s">
        <v>172</v>
      </c>
      <c r="E194" s="36"/>
      <c r="F194" s="208" t="s">
        <v>273</v>
      </c>
      <c r="G194" s="36"/>
      <c r="H194" s="36"/>
      <c r="I194" s="205"/>
      <c r="J194" s="205"/>
      <c r="K194" s="36"/>
      <c r="L194" s="36"/>
      <c r="M194" s="39"/>
      <c r="N194" s="206"/>
      <c r="O194" s="207"/>
      <c r="P194" s="71"/>
      <c r="Q194" s="71"/>
      <c r="R194" s="71"/>
      <c r="S194" s="71"/>
      <c r="T194" s="71"/>
      <c r="U194" s="71"/>
      <c r="V194" s="71"/>
      <c r="W194" s="71"/>
      <c r="X194" s="72"/>
      <c r="Y194" s="34"/>
      <c r="Z194" s="34"/>
      <c r="AA194" s="34"/>
      <c r="AB194" s="34"/>
      <c r="AC194" s="34"/>
      <c r="AD194" s="34"/>
      <c r="AE194" s="34"/>
      <c r="AT194" s="17" t="s">
        <v>172</v>
      </c>
      <c r="AU194" s="17" t="s">
        <v>84</v>
      </c>
    </row>
    <row r="195" spans="1:65" s="12" customFormat="1" ht="20.85" customHeight="1">
      <c r="B195" s="172"/>
      <c r="C195" s="173"/>
      <c r="D195" s="174" t="s">
        <v>73</v>
      </c>
      <c r="E195" s="187" t="s">
        <v>280</v>
      </c>
      <c r="F195" s="187" t="s">
        <v>281</v>
      </c>
      <c r="G195" s="173"/>
      <c r="H195" s="173"/>
      <c r="I195" s="176"/>
      <c r="J195" s="176"/>
      <c r="K195" s="188">
        <f>BK195</f>
        <v>0</v>
      </c>
      <c r="L195" s="173"/>
      <c r="M195" s="178"/>
      <c r="N195" s="179"/>
      <c r="O195" s="180"/>
      <c r="P195" s="180"/>
      <c r="Q195" s="181">
        <f>SUM(Q196:Q213)</f>
        <v>0</v>
      </c>
      <c r="R195" s="181">
        <f>SUM(R196:R213)</f>
        <v>0</v>
      </c>
      <c r="S195" s="180"/>
      <c r="T195" s="182">
        <f>SUM(T196:T213)</f>
        <v>0</v>
      </c>
      <c r="U195" s="180"/>
      <c r="V195" s="182">
        <f>SUM(V196:V213)</f>
        <v>0</v>
      </c>
      <c r="W195" s="180"/>
      <c r="X195" s="183">
        <f>SUM(X196:X213)</f>
        <v>0</v>
      </c>
      <c r="AR195" s="184" t="s">
        <v>82</v>
      </c>
      <c r="AT195" s="185" t="s">
        <v>73</v>
      </c>
      <c r="AU195" s="185" t="s">
        <v>84</v>
      </c>
      <c r="AY195" s="184" t="s">
        <v>160</v>
      </c>
      <c r="BK195" s="186">
        <f>SUM(BK196:BK213)</f>
        <v>0</v>
      </c>
    </row>
    <row r="196" spans="1:65" s="2" customFormat="1" ht="24.2" customHeight="1">
      <c r="A196" s="34"/>
      <c r="B196" s="35"/>
      <c r="C196" s="189" t="s">
        <v>282</v>
      </c>
      <c r="D196" s="189" t="s">
        <v>163</v>
      </c>
      <c r="E196" s="190" t="s">
        <v>283</v>
      </c>
      <c r="F196" s="191" t="s">
        <v>284</v>
      </c>
      <c r="G196" s="192" t="s">
        <v>191</v>
      </c>
      <c r="H196" s="193">
        <v>170.011</v>
      </c>
      <c r="I196" s="194"/>
      <c r="J196" s="194"/>
      <c r="K196" s="195">
        <f>ROUND(P196*H196,2)</f>
        <v>0</v>
      </c>
      <c r="L196" s="191" t="s">
        <v>167</v>
      </c>
      <c r="M196" s="39"/>
      <c r="N196" s="196" t="s">
        <v>1</v>
      </c>
      <c r="O196" s="197" t="s">
        <v>37</v>
      </c>
      <c r="P196" s="198">
        <f>I196+J196</f>
        <v>0</v>
      </c>
      <c r="Q196" s="198">
        <f>ROUND(I196*H196,2)</f>
        <v>0</v>
      </c>
      <c r="R196" s="198">
        <f>ROUND(J196*H196,2)</f>
        <v>0</v>
      </c>
      <c r="S196" s="71"/>
      <c r="T196" s="199">
        <f>S196*H196</f>
        <v>0</v>
      </c>
      <c r="U196" s="199">
        <v>0</v>
      </c>
      <c r="V196" s="199">
        <f>U196*H196</f>
        <v>0</v>
      </c>
      <c r="W196" s="199">
        <v>0</v>
      </c>
      <c r="X196" s="200">
        <f>W196*H196</f>
        <v>0</v>
      </c>
      <c r="Y196" s="34"/>
      <c r="Z196" s="34"/>
      <c r="AA196" s="34"/>
      <c r="AB196" s="34"/>
      <c r="AC196" s="34"/>
      <c r="AD196" s="34"/>
      <c r="AE196" s="34"/>
      <c r="AR196" s="201" t="s">
        <v>168</v>
      </c>
      <c r="AT196" s="201" t="s">
        <v>163</v>
      </c>
      <c r="AU196" s="201" t="s">
        <v>182</v>
      </c>
      <c r="AY196" s="17" t="s">
        <v>160</v>
      </c>
      <c r="BE196" s="202">
        <f>IF(O196="základní",K196,0)</f>
        <v>0</v>
      </c>
      <c r="BF196" s="202">
        <f>IF(O196="snížená",K196,0)</f>
        <v>0</v>
      </c>
      <c r="BG196" s="202">
        <f>IF(O196="zákl. přenesená",K196,0)</f>
        <v>0</v>
      </c>
      <c r="BH196" s="202">
        <f>IF(O196="sníž. přenesená",K196,0)</f>
        <v>0</v>
      </c>
      <c r="BI196" s="202">
        <f>IF(O196="nulová",K196,0)</f>
        <v>0</v>
      </c>
      <c r="BJ196" s="17" t="s">
        <v>82</v>
      </c>
      <c r="BK196" s="202">
        <f>ROUND(P196*H196,2)</f>
        <v>0</v>
      </c>
      <c r="BL196" s="17" t="s">
        <v>168</v>
      </c>
      <c r="BM196" s="201" t="s">
        <v>875</v>
      </c>
    </row>
    <row r="197" spans="1:65" s="2" customFormat="1" ht="48.75">
      <c r="A197" s="34"/>
      <c r="B197" s="35"/>
      <c r="C197" s="36"/>
      <c r="D197" s="203" t="s">
        <v>170</v>
      </c>
      <c r="E197" s="36"/>
      <c r="F197" s="204" t="s">
        <v>286</v>
      </c>
      <c r="G197" s="36"/>
      <c r="H197" s="36"/>
      <c r="I197" s="205"/>
      <c r="J197" s="205"/>
      <c r="K197" s="36"/>
      <c r="L197" s="36"/>
      <c r="M197" s="39"/>
      <c r="N197" s="206"/>
      <c r="O197" s="207"/>
      <c r="P197" s="71"/>
      <c r="Q197" s="71"/>
      <c r="R197" s="71"/>
      <c r="S197" s="71"/>
      <c r="T197" s="71"/>
      <c r="U197" s="71"/>
      <c r="V197" s="71"/>
      <c r="W197" s="71"/>
      <c r="X197" s="72"/>
      <c r="Y197" s="34"/>
      <c r="Z197" s="34"/>
      <c r="AA197" s="34"/>
      <c r="AB197" s="34"/>
      <c r="AC197" s="34"/>
      <c r="AD197" s="34"/>
      <c r="AE197" s="34"/>
      <c r="AT197" s="17" t="s">
        <v>170</v>
      </c>
      <c r="AU197" s="17" t="s">
        <v>182</v>
      </c>
    </row>
    <row r="198" spans="1:65" s="2" customFormat="1" ht="48.75">
      <c r="A198" s="34"/>
      <c r="B198" s="35"/>
      <c r="C198" s="36"/>
      <c r="D198" s="203" t="s">
        <v>172</v>
      </c>
      <c r="E198" s="36"/>
      <c r="F198" s="208" t="s">
        <v>287</v>
      </c>
      <c r="G198" s="36"/>
      <c r="H198" s="36"/>
      <c r="I198" s="205"/>
      <c r="J198" s="205"/>
      <c r="K198" s="36"/>
      <c r="L198" s="36"/>
      <c r="M198" s="39"/>
      <c r="N198" s="206"/>
      <c r="O198" s="207"/>
      <c r="P198" s="71"/>
      <c r="Q198" s="71"/>
      <c r="R198" s="71"/>
      <c r="S198" s="71"/>
      <c r="T198" s="71"/>
      <c r="U198" s="71"/>
      <c r="V198" s="71"/>
      <c r="W198" s="71"/>
      <c r="X198" s="72"/>
      <c r="Y198" s="34"/>
      <c r="Z198" s="34"/>
      <c r="AA198" s="34"/>
      <c r="AB198" s="34"/>
      <c r="AC198" s="34"/>
      <c r="AD198" s="34"/>
      <c r="AE198" s="34"/>
      <c r="AT198" s="17" t="s">
        <v>172</v>
      </c>
      <c r="AU198" s="17" t="s">
        <v>182</v>
      </c>
    </row>
    <row r="199" spans="1:65" s="13" customFormat="1">
      <c r="B199" s="209"/>
      <c r="C199" s="210"/>
      <c r="D199" s="203" t="s">
        <v>195</v>
      </c>
      <c r="E199" s="211" t="s">
        <v>1</v>
      </c>
      <c r="F199" s="212" t="s">
        <v>288</v>
      </c>
      <c r="G199" s="210"/>
      <c r="H199" s="213">
        <v>108.36</v>
      </c>
      <c r="I199" s="214"/>
      <c r="J199" s="214"/>
      <c r="K199" s="210"/>
      <c r="L199" s="210"/>
      <c r="M199" s="215"/>
      <c r="N199" s="216"/>
      <c r="O199" s="217"/>
      <c r="P199" s="217"/>
      <c r="Q199" s="217"/>
      <c r="R199" s="217"/>
      <c r="S199" s="217"/>
      <c r="T199" s="217"/>
      <c r="U199" s="217"/>
      <c r="V199" s="217"/>
      <c r="W199" s="217"/>
      <c r="X199" s="218"/>
      <c r="AT199" s="219" t="s">
        <v>195</v>
      </c>
      <c r="AU199" s="219" t="s">
        <v>182</v>
      </c>
      <c r="AV199" s="13" t="s">
        <v>84</v>
      </c>
      <c r="AW199" s="13" t="s">
        <v>5</v>
      </c>
      <c r="AX199" s="13" t="s">
        <v>74</v>
      </c>
      <c r="AY199" s="219" t="s">
        <v>160</v>
      </c>
    </row>
    <row r="200" spans="1:65" s="13" customFormat="1">
      <c r="B200" s="209"/>
      <c r="C200" s="210"/>
      <c r="D200" s="203" t="s">
        <v>195</v>
      </c>
      <c r="E200" s="211" t="s">
        <v>1</v>
      </c>
      <c r="F200" s="212" t="s">
        <v>289</v>
      </c>
      <c r="G200" s="210"/>
      <c r="H200" s="213">
        <v>7.99</v>
      </c>
      <c r="I200" s="214"/>
      <c r="J200" s="214"/>
      <c r="K200" s="210"/>
      <c r="L200" s="210"/>
      <c r="M200" s="215"/>
      <c r="N200" s="216"/>
      <c r="O200" s="217"/>
      <c r="P200" s="217"/>
      <c r="Q200" s="217"/>
      <c r="R200" s="217"/>
      <c r="S200" s="217"/>
      <c r="T200" s="217"/>
      <c r="U200" s="217"/>
      <c r="V200" s="217"/>
      <c r="W200" s="217"/>
      <c r="X200" s="218"/>
      <c r="AT200" s="219" t="s">
        <v>195</v>
      </c>
      <c r="AU200" s="219" t="s">
        <v>182</v>
      </c>
      <c r="AV200" s="13" t="s">
        <v>84</v>
      </c>
      <c r="AW200" s="13" t="s">
        <v>5</v>
      </c>
      <c r="AX200" s="13" t="s">
        <v>74</v>
      </c>
      <c r="AY200" s="219" t="s">
        <v>160</v>
      </c>
    </row>
    <row r="201" spans="1:65" s="13" customFormat="1">
      <c r="B201" s="209"/>
      <c r="C201" s="210"/>
      <c r="D201" s="203" t="s">
        <v>195</v>
      </c>
      <c r="E201" s="211" t="s">
        <v>1</v>
      </c>
      <c r="F201" s="212" t="s">
        <v>876</v>
      </c>
      <c r="G201" s="210"/>
      <c r="H201" s="213">
        <v>53.661000000000001</v>
      </c>
      <c r="I201" s="214"/>
      <c r="J201" s="214"/>
      <c r="K201" s="210"/>
      <c r="L201" s="210"/>
      <c r="M201" s="215"/>
      <c r="N201" s="216"/>
      <c r="O201" s="217"/>
      <c r="P201" s="217"/>
      <c r="Q201" s="217"/>
      <c r="R201" s="217"/>
      <c r="S201" s="217"/>
      <c r="T201" s="217"/>
      <c r="U201" s="217"/>
      <c r="V201" s="217"/>
      <c r="W201" s="217"/>
      <c r="X201" s="218"/>
      <c r="AT201" s="219" t="s">
        <v>195</v>
      </c>
      <c r="AU201" s="219" t="s">
        <v>182</v>
      </c>
      <c r="AV201" s="13" t="s">
        <v>84</v>
      </c>
      <c r="AW201" s="13" t="s">
        <v>5</v>
      </c>
      <c r="AX201" s="13" t="s">
        <v>74</v>
      </c>
      <c r="AY201" s="219" t="s">
        <v>160</v>
      </c>
    </row>
    <row r="202" spans="1:65" s="14" customFormat="1">
      <c r="B202" s="220"/>
      <c r="C202" s="221"/>
      <c r="D202" s="203" t="s">
        <v>195</v>
      </c>
      <c r="E202" s="222" t="s">
        <v>1</v>
      </c>
      <c r="F202" s="223" t="s">
        <v>198</v>
      </c>
      <c r="G202" s="221"/>
      <c r="H202" s="224">
        <v>170.011</v>
      </c>
      <c r="I202" s="225"/>
      <c r="J202" s="225"/>
      <c r="K202" s="221"/>
      <c r="L202" s="221"/>
      <c r="M202" s="226"/>
      <c r="N202" s="227"/>
      <c r="O202" s="228"/>
      <c r="P202" s="228"/>
      <c r="Q202" s="228"/>
      <c r="R202" s="228"/>
      <c r="S202" s="228"/>
      <c r="T202" s="228"/>
      <c r="U202" s="228"/>
      <c r="V202" s="228"/>
      <c r="W202" s="228"/>
      <c r="X202" s="229"/>
      <c r="AT202" s="230" t="s">
        <v>195</v>
      </c>
      <c r="AU202" s="230" t="s">
        <v>182</v>
      </c>
      <c r="AV202" s="14" t="s">
        <v>168</v>
      </c>
      <c r="AW202" s="14" t="s">
        <v>5</v>
      </c>
      <c r="AX202" s="14" t="s">
        <v>82</v>
      </c>
      <c r="AY202" s="230" t="s">
        <v>160</v>
      </c>
    </row>
    <row r="203" spans="1:65" s="2" customFormat="1" ht="24">
      <c r="A203" s="34"/>
      <c r="B203" s="35"/>
      <c r="C203" s="189" t="s">
        <v>291</v>
      </c>
      <c r="D203" s="189" t="s">
        <v>163</v>
      </c>
      <c r="E203" s="190" t="s">
        <v>877</v>
      </c>
      <c r="F203" s="191" t="s">
        <v>878</v>
      </c>
      <c r="G203" s="192" t="s">
        <v>263</v>
      </c>
      <c r="H203" s="193">
        <v>250</v>
      </c>
      <c r="I203" s="194"/>
      <c r="J203" s="194"/>
      <c r="K203" s="195">
        <f>ROUND(P203*H203,2)</f>
        <v>0</v>
      </c>
      <c r="L203" s="191" t="s">
        <v>167</v>
      </c>
      <c r="M203" s="39"/>
      <c r="N203" s="196" t="s">
        <v>1</v>
      </c>
      <c r="O203" s="197" t="s">
        <v>37</v>
      </c>
      <c r="P203" s="198">
        <f>I203+J203</f>
        <v>0</v>
      </c>
      <c r="Q203" s="198">
        <f>ROUND(I203*H203,2)</f>
        <v>0</v>
      </c>
      <c r="R203" s="198">
        <f>ROUND(J203*H203,2)</f>
        <v>0</v>
      </c>
      <c r="S203" s="71"/>
      <c r="T203" s="199">
        <f>S203*H203</f>
        <v>0</v>
      </c>
      <c r="U203" s="199">
        <v>0</v>
      </c>
      <c r="V203" s="199">
        <f>U203*H203</f>
        <v>0</v>
      </c>
      <c r="W203" s="199">
        <v>0</v>
      </c>
      <c r="X203" s="200">
        <f>W203*H203</f>
        <v>0</v>
      </c>
      <c r="Y203" s="34"/>
      <c r="Z203" s="34"/>
      <c r="AA203" s="34"/>
      <c r="AB203" s="34"/>
      <c r="AC203" s="34"/>
      <c r="AD203" s="34"/>
      <c r="AE203" s="34"/>
      <c r="AR203" s="201" t="s">
        <v>168</v>
      </c>
      <c r="AT203" s="201" t="s">
        <v>163</v>
      </c>
      <c r="AU203" s="201" t="s">
        <v>182</v>
      </c>
      <c r="AY203" s="17" t="s">
        <v>160</v>
      </c>
      <c r="BE203" s="202">
        <f>IF(O203="základní",K203,0)</f>
        <v>0</v>
      </c>
      <c r="BF203" s="202">
        <f>IF(O203="snížená",K203,0)</f>
        <v>0</v>
      </c>
      <c r="BG203" s="202">
        <f>IF(O203="zákl. přenesená",K203,0)</f>
        <v>0</v>
      </c>
      <c r="BH203" s="202">
        <f>IF(O203="sníž. přenesená",K203,0)</f>
        <v>0</v>
      </c>
      <c r="BI203" s="202">
        <f>IF(O203="nulová",K203,0)</f>
        <v>0</v>
      </c>
      <c r="BJ203" s="17" t="s">
        <v>82</v>
      </c>
      <c r="BK203" s="202">
        <f>ROUND(P203*H203,2)</f>
        <v>0</v>
      </c>
      <c r="BL203" s="17" t="s">
        <v>168</v>
      </c>
      <c r="BM203" s="201" t="s">
        <v>879</v>
      </c>
    </row>
    <row r="204" spans="1:65" s="2" customFormat="1" ht="39">
      <c r="A204" s="34"/>
      <c r="B204" s="35"/>
      <c r="C204" s="36"/>
      <c r="D204" s="203" t="s">
        <v>170</v>
      </c>
      <c r="E204" s="36"/>
      <c r="F204" s="204" t="s">
        <v>880</v>
      </c>
      <c r="G204" s="36"/>
      <c r="H204" s="36"/>
      <c r="I204" s="205"/>
      <c r="J204" s="205"/>
      <c r="K204" s="36"/>
      <c r="L204" s="36"/>
      <c r="M204" s="39"/>
      <c r="N204" s="206"/>
      <c r="O204" s="207"/>
      <c r="P204" s="71"/>
      <c r="Q204" s="71"/>
      <c r="R204" s="71"/>
      <c r="S204" s="71"/>
      <c r="T204" s="71"/>
      <c r="U204" s="71"/>
      <c r="V204" s="71"/>
      <c r="W204" s="71"/>
      <c r="X204" s="72"/>
      <c r="Y204" s="34"/>
      <c r="Z204" s="34"/>
      <c r="AA204" s="34"/>
      <c r="AB204" s="34"/>
      <c r="AC204" s="34"/>
      <c r="AD204" s="34"/>
      <c r="AE204" s="34"/>
      <c r="AT204" s="17" t="s">
        <v>170</v>
      </c>
      <c r="AU204" s="17" t="s">
        <v>182</v>
      </c>
    </row>
    <row r="205" spans="1:65" s="2" customFormat="1" ht="19.5">
      <c r="A205" s="34"/>
      <c r="B205" s="35"/>
      <c r="C205" s="36"/>
      <c r="D205" s="203" t="s">
        <v>180</v>
      </c>
      <c r="E205" s="36"/>
      <c r="F205" s="208" t="s">
        <v>297</v>
      </c>
      <c r="G205" s="36"/>
      <c r="H205" s="36"/>
      <c r="I205" s="205"/>
      <c r="J205" s="205"/>
      <c r="K205" s="36"/>
      <c r="L205" s="36"/>
      <c r="M205" s="39"/>
      <c r="N205" s="206"/>
      <c r="O205" s="207"/>
      <c r="P205" s="71"/>
      <c r="Q205" s="71"/>
      <c r="R205" s="71"/>
      <c r="S205" s="71"/>
      <c r="T205" s="71"/>
      <c r="U205" s="71"/>
      <c r="V205" s="71"/>
      <c r="W205" s="71"/>
      <c r="X205" s="72"/>
      <c r="Y205" s="34"/>
      <c r="Z205" s="34"/>
      <c r="AA205" s="34"/>
      <c r="AB205" s="34"/>
      <c r="AC205" s="34"/>
      <c r="AD205" s="34"/>
      <c r="AE205" s="34"/>
      <c r="AT205" s="17" t="s">
        <v>180</v>
      </c>
      <c r="AU205" s="17" t="s">
        <v>182</v>
      </c>
    </row>
    <row r="206" spans="1:65" s="2" customFormat="1" ht="24">
      <c r="A206" s="34"/>
      <c r="B206" s="35"/>
      <c r="C206" s="189" t="s">
        <v>298</v>
      </c>
      <c r="D206" s="189" t="s">
        <v>163</v>
      </c>
      <c r="E206" s="190" t="s">
        <v>292</v>
      </c>
      <c r="F206" s="191" t="s">
        <v>293</v>
      </c>
      <c r="G206" s="192" t="s">
        <v>185</v>
      </c>
      <c r="H206" s="193">
        <v>0.3</v>
      </c>
      <c r="I206" s="194"/>
      <c r="J206" s="194"/>
      <c r="K206" s="195">
        <f>ROUND(P206*H206,2)</f>
        <v>0</v>
      </c>
      <c r="L206" s="191" t="s">
        <v>167</v>
      </c>
      <c r="M206" s="39"/>
      <c r="N206" s="196" t="s">
        <v>1</v>
      </c>
      <c r="O206" s="197" t="s">
        <v>37</v>
      </c>
      <c r="P206" s="198">
        <f>I206+J206</f>
        <v>0</v>
      </c>
      <c r="Q206" s="198">
        <f>ROUND(I206*H206,2)</f>
        <v>0</v>
      </c>
      <c r="R206" s="198">
        <f>ROUND(J206*H206,2)</f>
        <v>0</v>
      </c>
      <c r="S206" s="71"/>
      <c r="T206" s="199">
        <f>S206*H206</f>
        <v>0</v>
      </c>
      <c r="U206" s="199">
        <v>0</v>
      </c>
      <c r="V206" s="199">
        <f>U206*H206</f>
        <v>0</v>
      </c>
      <c r="W206" s="199">
        <v>0</v>
      </c>
      <c r="X206" s="200">
        <f>W206*H206</f>
        <v>0</v>
      </c>
      <c r="Y206" s="34"/>
      <c r="Z206" s="34"/>
      <c r="AA206" s="34"/>
      <c r="AB206" s="34"/>
      <c r="AC206" s="34"/>
      <c r="AD206" s="34"/>
      <c r="AE206" s="34"/>
      <c r="AR206" s="201" t="s">
        <v>168</v>
      </c>
      <c r="AT206" s="201" t="s">
        <v>163</v>
      </c>
      <c r="AU206" s="201" t="s">
        <v>182</v>
      </c>
      <c r="AY206" s="17" t="s">
        <v>160</v>
      </c>
      <c r="BE206" s="202">
        <f>IF(O206="základní",K206,0)</f>
        <v>0</v>
      </c>
      <c r="BF206" s="202">
        <f>IF(O206="snížená",K206,0)</f>
        <v>0</v>
      </c>
      <c r="BG206" s="202">
        <f>IF(O206="zákl. přenesená",K206,0)</f>
        <v>0</v>
      </c>
      <c r="BH206" s="202">
        <f>IF(O206="sníž. přenesená",K206,0)</f>
        <v>0</v>
      </c>
      <c r="BI206" s="202">
        <f>IF(O206="nulová",K206,0)</f>
        <v>0</v>
      </c>
      <c r="BJ206" s="17" t="s">
        <v>82</v>
      </c>
      <c r="BK206" s="202">
        <f>ROUND(P206*H206,2)</f>
        <v>0</v>
      </c>
      <c r="BL206" s="17" t="s">
        <v>168</v>
      </c>
      <c r="BM206" s="201" t="s">
        <v>294</v>
      </c>
    </row>
    <row r="207" spans="1:65" s="2" customFormat="1" ht="78">
      <c r="A207" s="34"/>
      <c r="B207" s="35"/>
      <c r="C207" s="36"/>
      <c r="D207" s="203" t="s">
        <v>170</v>
      </c>
      <c r="E207" s="36"/>
      <c r="F207" s="204" t="s">
        <v>295</v>
      </c>
      <c r="G207" s="36"/>
      <c r="H207" s="36"/>
      <c r="I207" s="205"/>
      <c r="J207" s="205"/>
      <c r="K207" s="36"/>
      <c r="L207" s="36"/>
      <c r="M207" s="39"/>
      <c r="N207" s="206"/>
      <c r="O207" s="207"/>
      <c r="P207" s="71"/>
      <c r="Q207" s="71"/>
      <c r="R207" s="71"/>
      <c r="S207" s="71"/>
      <c r="T207" s="71"/>
      <c r="U207" s="71"/>
      <c r="V207" s="71"/>
      <c r="W207" s="71"/>
      <c r="X207" s="72"/>
      <c r="Y207" s="34"/>
      <c r="Z207" s="34"/>
      <c r="AA207" s="34"/>
      <c r="AB207" s="34"/>
      <c r="AC207" s="34"/>
      <c r="AD207" s="34"/>
      <c r="AE207" s="34"/>
      <c r="AT207" s="17" t="s">
        <v>170</v>
      </c>
      <c r="AU207" s="17" t="s">
        <v>182</v>
      </c>
    </row>
    <row r="208" spans="1:65" s="2" customFormat="1" ht="78">
      <c r="A208" s="34"/>
      <c r="B208" s="35"/>
      <c r="C208" s="36"/>
      <c r="D208" s="203" t="s">
        <v>172</v>
      </c>
      <c r="E208" s="36"/>
      <c r="F208" s="208" t="s">
        <v>296</v>
      </c>
      <c r="G208" s="36"/>
      <c r="H208" s="36"/>
      <c r="I208" s="205"/>
      <c r="J208" s="205"/>
      <c r="K208" s="36"/>
      <c r="L208" s="36"/>
      <c r="M208" s="39"/>
      <c r="N208" s="206"/>
      <c r="O208" s="207"/>
      <c r="P208" s="71"/>
      <c r="Q208" s="71"/>
      <c r="R208" s="71"/>
      <c r="S208" s="71"/>
      <c r="T208" s="71"/>
      <c r="U208" s="71"/>
      <c r="V208" s="71"/>
      <c r="W208" s="71"/>
      <c r="X208" s="72"/>
      <c r="Y208" s="34"/>
      <c r="Z208" s="34"/>
      <c r="AA208" s="34"/>
      <c r="AB208" s="34"/>
      <c r="AC208" s="34"/>
      <c r="AD208" s="34"/>
      <c r="AE208" s="34"/>
      <c r="AT208" s="17" t="s">
        <v>172</v>
      </c>
      <c r="AU208" s="17" t="s">
        <v>182</v>
      </c>
    </row>
    <row r="209" spans="1:65" s="2" customFormat="1" ht="19.5">
      <c r="A209" s="34"/>
      <c r="B209" s="35"/>
      <c r="C209" s="36"/>
      <c r="D209" s="203" t="s">
        <v>180</v>
      </c>
      <c r="E209" s="36"/>
      <c r="F209" s="208" t="s">
        <v>297</v>
      </c>
      <c r="G209" s="36"/>
      <c r="H209" s="36"/>
      <c r="I209" s="205"/>
      <c r="J209" s="205"/>
      <c r="K209" s="36"/>
      <c r="L209" s="36"/>
      <c r="M209" s="39"/>
      <c r="N209" s="206"/>
      <c r="O209" s="207"/>
      <c r="P209" s="71"/>
      <c r="Q209" s="71"/>
      <c r="R209" s="71"/>
      <c r="S209" s="71"/>
      <c r="T209" s="71"/>
      <c r="U209" s="71"/>
      <c r="V209" s="71"/>
      <c r="W209" s="71"/>
      <c r="X209" s="72"/>
      <c r="Y209" s="34"/>
      <c r="Z209" s="34"/>
      <c r="AA209" s="34"/>
      <c r="AB209" s="34"/>
      <c r="AC209" s="34"/>
      <c r="AD209" s="34"/>
      <c r="AE209" s="34"/>
      <c r="AT209" s="17" t="s">
        <v>180</v>
      </c>
      <c r="AU209" s="17" t="s">
        <v>182</v>
      </c>
    </row>
    <row r="210" spans="1:65" s="2" customFormat="1" ht="24">
      <c r="A210" s="34"/>
      <c r="B210" s="35"/>
      <c r="C210" s="189" t="s">
        <v>306</v>
      </c>
      <c r="D210" s="189" t="s">
        <v>163</v>
      </c>
      <c r="E210" s="190" t="s">
        <v>299</v>
      </c>
      <c r="F210" s="191" t="s">
        <v>300</v>
      </c>
      <c r="G210" s="192" t="s">
        <v>185</v>
      </c>
      <c r="H210" s="193">
        <v>0.56000000000000005</v>
      </c>
      <c r="I210" s="194"/>
      <c r="J210" s="194"/>
      <c r="K210" s="195">
        <f>ROUND(P210*H210,2)</f>
        <v>0</v>
      </c>
      <c r="L210" s="191" t="s">
        <v>167</v>
      </c>
      <c r="M210" s="39"/>
      <c r="N210" s="196" t="s">
        <v>1</v>
      </c>
      <c r="O210" s="197" t="s">
        <v>37</v>
      </c>
      <c r="P210" s="198">
        <f>I210+J210</f>
        <v>0</v>
      </c>
      <c r="Q210" s="198">
        <f>ROUND(I210*H210,2)</f>
        <v>0</v>
      </c>
      <c r="R210" s="198">
        <f>ROUND(J210*H210,2)</f>
        <v>0</v>
      </c>
      <c r="S210" s="71"/>
      <c r="T210" s="199">
        <f>S210*H210</f>
        <v>0</v>
      </c>
      <c r="U210" s="199">
        <v>0</v>
      </c>
      <c r="V210" s="199">
        <f>U210*H210</f>
        <v>0</v>
      </c>
      <c r="W210" s="199">
        <v>0</v>
      </c>
      <c r="X210" s="200">
        <f>W210*H210</f>
        <v>0</v>
      </c>
      <c r="Y210" s="34"/>
      <c r="Z210" s="34"/>
      <c r="AA210" s="34"/>
      <c r="AB210" s="34"/>
      <c r="AC210" s="34"/>
      <c r="AD210" s="34"/>
      <c r="AE210" s="34"/>
      <c r="AR210" s="201" t="s">
        <v>168</v>
      </c>
      <c r="AT210" s="201" t="s">
        <v>163</v>
      </c>
      <c r="AU210" s="201" t="s">
        <v>182</v>
      </c>
      <c r="AY210" s="17" t="s">
        <v>160</v>
      </c>
      <c r="BE210" s="202">
        <f>IF(O210="základní",K210,0)</f>
        <v>0</v>
      </c>
      <c r="BF210" s="202">
        <f>IF(O210="snížená",K210,0)</f>
        <v>0</v>
      </c>
      <c r="BG210" s="202">
        <f>IF(O210="zákl. přenesená",K210,0)</f>
        <v>0</v>
      </c>
      <c r="BH210" s="202">
        <f>IF(O210="sníž. přenesená",K210,0)</f>
        <v>0</v>
      </c>
      <c r="BI210" s="202">
        <f>IF(O210="nulová",K210,0)</f>
        <v>0</v>
      </c>
      <c r="BJ210" s="17" t="s">
        <v>82</v>
      </c>
      <c r="BK210" s="202">
        <f>ROUND(P210*H210,2)</f>
        <v>0</v>
      </c>
      <c r="BL210" s="17" t="s">
        <v>168</v>
      </c>
      <c r="BM210" s="201" t="s">
        <v>301</v>
      </c>
    </row>
    <row r="211" spans="1:65" s="2" customFormat="1" ht="78">
      <c r="A211" s="34"/>
      <c r="B211" s="35"/>
      <c r="C211" s="36"/>
      <c r="D211" s="203" t="s">
        <v>170</v>
      </c>
      <c r="E211" s="36"/>
      <c r="F211" s="204" t="s">
        <v>302</v>
      </c>
      <c r="G211" s="36"/>
      <c r="H211" s="36"/>
      <c r="I211" s="205"/>
      <c r="J211" s="205"/>
      <c r="K211" s="36"/>
      <c r="L211" s="36"/>
      <c r="M211" s="39"/>
      <c r="N211" s="206"/>
      <c r="O211" s="207"/>
      <c r="P211" s="71"/>
      <c r="Q211" s="71"/>
      <c r="R211" s="71"/>
      <c r="S211" s="71"/>
      <c r="T211" s="71"/>
      <c r="U211" s="71"/>
      <c r="V211" s="71"/>
      <c r="W211" s="71"/>
      <c r="X211" s="72"/>
      <c r="Y211" s="34"/>
      <c r="Z211" s="34"/>
      <c r="AA211" s="34"/>
      <c r="AB211" s="34"/>
      <c r="AC211" s="34"/>
      <c r="AD211" s="34"/>
      <c r="AE211" s="34"/>
      <c r="AT211" s="17" t="s">
        <v>170</v>
      </c>
      <c r="AU211" s="17" t="s">
        <v>182</v>
      </c>
    </row>
    <row r="212" spans="1:65" s="2" customFormat="1" ht="78">
      <c r="A212" s="34"/>
      <c r="B212" s="35"/>
      <c r="C212" s="36"/>
      <c r="D212" s="203" t="s">
        <v>172</v>
      </c>
      <c r="E212" s="36"/>
      <c r="F212" s="208" t="s">
        <v>303</v>
      </c>
      <c r="G212" s="36"/>
      <c r="H212" s="36"/>
      <c r="I212" s="205"/>
      <c r="J212" s="205"/>
      <c r="K212" s="36"/>
      <c r="L212" s="36"/>
      <c r="M212" s="39"/>
      <c r="N212" s="206"/>
      <c r="O212" s="207"/>
      <c r="P212" s="71"/>
      <c r="Q212" s="71"/>
      <c r="R212" s="71"/>
      <c r="S212" s="71"/>
      <c r="T212" s="71"/>
      <c r="U212" s="71"/>
      <c r="V212" s="71"/>
      <c r="W212" s="71"/>
      <c r="X212" s="72"/>
      <c r="Y212" s="34"/>
      <c r="Z212" s="34"/>
      <c r="AA212" s="34"/>
      <c r="AB212" s="34"/>
      <c r="AC212" s="34"/>
      <c r="AD212" s="34"/>
      <c r="AE212" s="34"/>
      <c r="AT212" s="17" t="s">
        <v>172</v>
      </c>
      <c r="AU212" s="17" t="s">
        <v>182</v>
      </c>
    </row>
    <row r="213" spans="1:65" s="2" customFormat="1" ht="19.5">
      <c r="A213" s="34"/>
      <c r="B213" s="35"/>
      <c r="C213" s="36"/>
      <c r="D213" s="203" t="s">
        <v>180</v>
      </c>
      <c r="E213" s="36"/>
      <c r="F213" s="208" t="s">
        <v>297</v>
      </c>
      <c r="G213" s="36"/>
      <c r="H213" s="36"/>
      <c r="I213" s="205"/>
      <c r="J213" s="205"/>
      <c r="K213" s="36"/>
      <c r="L213" s="36"/>
      <c r="M213" s="39"/>
      <c r="N213" s="206"/>
      <c r="O213" s="207"/>
      <c r="P213" s="71"/>
      <c r="Q213" s="71"/>
      <c r="R213" s="71"/>
      <c r="S213" s="71"/>
      <c r="T213" s="71"/>
      <c r="U213" s="71"/>
      <c r="V213" s="71"/>
      <c r="W213" s="71"/>
      <c r="X213" s="72"/>
      <c r="Y213" s="34"/>
      <c r="Z213" s="34"/>
      <c r="AA213" s="34"/>
      <c r="AB213" s="34"/>
      <c r="AC213" s="34"/>
      <c r="AD213" s="34"/>
      <c r="AE213" s="34"/>
      <c r="AT213" s="17" t="s">
        <v>180</v>
      </c>
      <c r="AU213" s="17" t="s">
        <v>182</v>
      </c>
    </row>
    <row r="214" spans="1:65" s="12" customFormat="1" ht="22.9" customHeight="1">
      <c r="B214" s="172"/>
      <c r="C214" s="173"/>
      <c r="D214" s="174" t="s">
        <v>73</v>
      </c>
      <c r="E214" s="187" t="s">
        <v>304</v>
      </c>
      <c r="F214" s="187" t="s">
        <v>305</v>
      </c>
      <c r="G214" s="173"/>
      <c r="H214" s="173"/>
      <c r="I214" s="176"/>
      <c r="J214" s="176"/>
      <c r="K214" s="188">
        <f>BK214</f>
        <v>0</v>
      </c>
      <c r="L214" s="173"/>
      <c r="M214" s="178"/>
      <c r="N214" s="179"/>
      <c r="O214" s="180"/>
      <c r="P214" s="180"/>
      <c r="Q214" s="181">
        <f>SUM(Q215:Q218)</f>
        <v>0</v>
      </c>
      <c r="R214" s="181">
        <f>SUM(R215:R218)</f>
        <v>0</v>
      </c>
      <c r="S214" s="180"/>
      <c r="T214" s="182">
        <f>SUM(T215:T218)</f>
        <v>0</v>
      </c>
      <c r="U214" s="180"/>
      <c r="V214" s="182">
        <f>SUM(V215:V218)</f>
        <v>0</v>
      </c>
      <c r="W214" s="180"/>
      <c r="X214" s="183">
        <f>SUM(X215:X218)</f>
        <v>0</v>
      </c>
      <c r="AR214" s="184" t="s">
        <v>82</v>
      </c>
      <c r="AT214" s="185" t="s">
        <v>73</v>
      </c>
      <c r="AU214" s="185" t="s">
        <v>82</v>
      </c>
      <c r="AY214" s="184" t="s">
        <v>160</v>
      </c>
      <c r="BK214" s="186">
        <f>SUM(BK215:BK218)</f>
        <v>0</v>
      </c>
    </row>
    <row r="215" spans="1:65" s="2" customFormat="1" ht="24">
      <c r="A215" s="34"/>
      <c r="B215" s="35"/>
      <c r="C215" s="189" t="s">
        <v>312</v>
      </c>
      <c r="D215" s="189" t="s">
        <v>163</v>
      </c>
      <c r="E215" s="190" t="s">
        <v>313</v>
      </c>
      <c r="F215" s="191" t="s">
        <v>314</v>
      </c>
      <c r="G215" s="192" t="s">
        <v>263</v>
      </c>
      <c r="H215" s="193">
        <v>60</v>
      </c>
      <c r="I215" s="194"/>
      <c r="J215" s="194"/>
      <c r="K215" s="195">
        <f>ROUND(P215*H215,2)</f>
        <v>0</v>
      </c>
      <c r="L215" s="191" t="s">
        <v>167</v>
      </c>
      <c r="M215" s="39"/>
      <c r="N215" s="196" t="s">
        <v>1</v>
      </c>
      <c r="O215" s="197" t="s">
        <v>37</v>
      </c>
      <c r="P215" s="198">
        <f>I215+J215</f>
        <v>0</v>
      </c>
      <c r="Q215" s="198">
        <f>ROUND(I215*H215,2)</f>
        <v>0</v>
      </c>
      <c r="R215" s="198">
        <f>ROUND(J215*H215,2)</f>
        <v>0</v>
      </c>
      <c r="S215" s="71"/>
      <c r="T215" s="199">
        <f>S215*H215</f>
        <v>0</v>
      </c>
      <c r="U215" s="199">
        <v>0</v>
      </c>
      <c r="V215" s="199">
        <f>U215*H215</f>
        <v>0</v>
      </c>
      <c r="W215" s="199">
        <v>0</v>
      </c>
      <c r="X215" s="200">
        <f>W215*H215</f>
        <v>0</v>
      </c>
      <c r="Y215" s="34"/>
      <c r="Z215" s="34"/>
      <c r="AA215" s="34"/>
      <c r="AB215" s="34"/>
      <c r="AC215" s="34"/>
      <c r="AD215" s="34"/>
      <c r="AE215" s="34"/>
      <c r="AR215" s="201" t="s">
        <v>168</v>
      </c>
      <c r="AT215" s="201" t="s">
        <v>163</v>
      </c>
      <c r="AU215" s="201" t="s">
        <v>84</v>
      </c>
      <c r="AY215" s="17" t="s">
        <v>160</v>
      </c>
      <c r="BE215" s="202">
        <f>IF(O215="základní",K215,0)</f>
        <v>0</v>
      </c>
      <c r="BF215" s="202">
        <f>IF(O215="snížená",K215,0)</f>
        <v>0</v>
      </c>
      <c r="BG215" s="202">
        <f>IF(O215="zákl. přenesená",K215,0)</f>
        <v>0</v>
      </c>
      <c r="BH215" s="202">
        <f>IF(O215="sníž. přenesená",K215,0)</f>
        <v>0</v>
      </c>
      <c r="BI215" s="202">
        <f>IF(O215="nulová",K215,0)</f>
        <v>0</v>
      </c>
      <c r="BJ215" s="17" t="s">
        <v>82</v>
      </c>
      <c r="BK215" s="202">
        <f>ROUND(P215*H215,2)</f>
        <v>0</v>
      </c>
      <c r="BL215" s="17" t="s">
        <v>168</v>
      </c>
      <c r="BM215" s="201" t="s">
        <v>881</v>
      </c>
    </row>
    <row r="216" spans="1:65" s="2" customFormat="1" ht="58.5">
      <c r="A216" s="34"/>
      <c r="B216" s="35"/>
      <c r="C216" s="36"/>
      <c r="D216" s="203" t="s">
        <v>170</v>
      </c>
      <c r="E216" s="36"/>
      <c r="F216" s="204" t="s">
        <v>316</v>
      </c>
      <c r="G216" s="36"/>
      <c r="H216" s="36"/>
      <c r="I216" s="205"/>
      <c r="J216" s="205"/>
      <c r="K216" s="36"/>
      <c r="L216" s="36"/>
      <c r="M216" s="39"/>
      <c r="N216" s="206"/>
      <c r="O216" s="207"/>
      <c r="P216" s="71"/>
      <c r="Q216" s="71"/>
      <c r="R216" s="71"/>
      <c r="S216" s="71"/>
      <c r="T216" s="71"/>
      <c r="U216" s="71"/>
      <c r="V216" s="71"/>
      <c r="W216" s="71"/>
      <c r="X216" s="72"/>
      <c r="Y216" s="34"/>
      <c r="Z216" s="34"/>
      <c r="AA216" s="34"/>
      <c r="AB216" s="34"/>
      <c r="AC216" s="34"/>
      <c r="AD216" s="34"/>
      <c r="AE216" s="34"/>
      <c r="AT216" s="17" t="s">
        <v>170</v>
      </c>
      <c r="AU216" s="17" t="s">
        <v>84</v>
      </c>
    </row>
    <row r="217" spans="1:65" s="2" customFormat="1" ht="24">
      <c r="A217" s="34"/>
      <c r="B217" s="35"/>
      <c r="C217" s="189" t="s">
        <v>8</v>
      </c>
      <c r="D217" s="189" t="s">
        <v>163</v>
      </c>
      <c r="E217" s="190" t="s">
        <v>307</v>
      </c>
      <c r="F217" s="191" t="s">
        <v>308</v>
      </c>
      <c r="G217" s="192" t="s">
        <v>263</v>
      </c>
      <c r="H217" s="193">
        <v>2</v>
      </c>
      <c r="I217" s="194"/>
      <c r="J217" s="194"/>
      <c r="K217" s="195">
        <f>ROUND(P217*H217,2)</f>
        <v>0</v>
      </c>
      <c r="L217" s="191" t="s">
        <v>167</v>
      </c>
      <c r="M217" s="39"/>
      <c r="N217" s="196" t="s">
        <v>1</v>
      </c>
      <c r="O217" s="197" t="s">
        <v>37</v>
      </c>
      <c r="P217" s="198">
        <f>I217+J217</f>
        <v>0</v>
      </c>
      <c r="Q217" s="198">
        <f>ROUND(I217*H217,2)</f>
        <v>0</v>
      </c>
      <c r="R217" s="198">
        <f>ROUND(J217*H217,2)</f>
        <v>0</v>
      </c>
      <c r="S217" s="71"/>
      <c r="T217" s="199">
        <f>S217*H217</f>
        <v>0</v>
      </c>
      <c r="U217" s="199">
        <v>0</v>
      </c>
      <c r="V217" s="199">
        <f>U217*H217</f>
        <v>0</v>
      </c>
      <c r="W217" s="199">
        <v>0</v>
      </c>
      <c r="X217" s="200">
        <f>W217*H217</f>
        <v>0</v>
      </c>
      <c r="Y217" s="34"/>
      <c r="Z217" s="34"/>
      <c r="AA217" s="34"/>
      <c r="AB217" s="34"/>
      <c r="AC217" s="34"/>
      <c r="AD217" s="34"/>
      <c r="AE217" s="34"/>
      <c r="AR217" s="201" t="s">
        <v>168</v>
      </c>
      <c r="AT217" s="201" t="s">
        <v>163</v>
      </c>
      <c r="AU217" s="201" t="s">
        <v>84</v>
      </c>
      <c r="AY217" s="17" t="s">
        <v>160</v>
      </c>
      <c r="BE217" s="202">
        <f>IF(O217="základní",K217,0)</f>
        <v>0</v>
      </c>
      <c r="BF217" s="202">
        <f>IF(O217="snížená",K217,0)</f>
        <v>0</v>
      </c>
      <c r="BG217" s="202">
        <f>IF(O217="zákl. přenesená",K217,0)</f>
        <v>0</v>
      </c>
      <c r="BH217" s="202">
        <f>IF(O217="sníž. přenesená",K217,0)</f>
        <v>0</v>
      </c>
      <c r="BI217" s="202">
        <f>IF(O217="nulová",K217,0)</f>
        <v>0</v>
      </c>
      <c r="BJ217" s="17" t="s">
        <v>82</v>
      </c>
      <c r="BK217" s="202">
        <f>ROUND(P217*H217,2)</f>
        <v>0</v>
      </c>
      <c r="BL217" s="17" t="s">
        <v>168</v>
      </c>
      <c r="BM217" s="201" t="s">
        <v>882</v>
      </c>
    </row>
    <row r="218" spans="1:65" s="2" customFormat="1" ht="58.5">
      <c r="A218" s="34"/>
      <c r="B218" s="35"/>
      <c r="C218" s="36"/>
      <c r="D218" s="203" t="s">
        <v>170</v>
      </c>
      <c r="E218" s="36"/>
      <c r="F218" s="204" t="s">
        <v>310</v>
      </c>
      <c r="G218" s="36"/>
      <c r="H218" s="36"/>
      <c r="I218" s="205"/>
      <c r="J218" s="205"/>
      <c r="K218" s="36"/>
      <c r="L218" s="36"/>
      <c r="M218" s="39"/>
      <c r="N218" s="206"/>
      <c r="O218" s="207"/>
      <c r="P218" s="71"/>
      <c r="Q218" s="71"/>
      <c r="R218" s="71"/>
      <c r="S218" s="71"/>
      <c r="T218" s="71"/>
      <c r="U218" s="71"/>
      <c r="V218" s="71"/>
      <c r="W218" s="71"/>
      <c r="X218" s="72"/>
      <c r="Y218" s="34"/>
      <c r="Z218" s="34"/>
      <c r="AA218" s="34"/>
      <c r="AB218" s="34"/>
      <c r="AC218" s="34"/>
      <c r="AD218" s="34"/>
      <c r="AE218" s="34"/>
      <c r="AT218" s="17" t="s">
        <v>170</v>
      </c>
      <c r="AU218" s="17" t="s">
        <v>84</v>
      </c>
    </row>
    <row r="219" spans="1:65" s="12" customFormat="1" ht="25.9" customHeight="1">
      <c r="B219" s="172"/>
      <c r="C219" s="173"/>
      <c r="D219" s="174" t="s">
        <v>73</v>
      </c>
      <c r="E219" s="175" t="s">
        <v>317</v>
      </c>
      <c r="F219" s="175" t="s">
        <v>764</v>
      </c>
      <c r="G219" s="173"/>
      <c r="H219" s="173"/>
      <c r="I219" s="176"/>
      <c r="J219" s="176"/>
      <c r="K219" s="177">
        <f>BK219</f>
        <v>126775</v>
      </c>
      <c r="L219" s="173"/>
      <c r="M219" s="178"/>
      <c r="N219" s="179"/>
      <c r="O219" s="180"/>
      <c r="P219" s="180"/>
      <c r="Q219" s="181">
        <f>Q220+Q227</f>
        <v>126775</v>
      </c>
      <c r="R219" s="181">
        <f>R220+R227</f>
        <v>0</v>
      </c>
      <c r="S219" s="180"/>
      <c r="T219" s="182">
        <f>T220+T227</f>
        <v>0</v>
      </c>
      <c r="U219" s="180"/>
      <c r="V219" s="182">
        <f>V220+V227</f>
        <v>784.88675000000012</v>
      </c>
      <c r="W219" s="180"/>
      <c r="X219" s="183">
        <f>X220+X227</f>
        <v>0</v>
      </c>
      <c r="AR219" s="184" t="s">
        <v>182</v>
      </c>
      <c r="AT219" s="185" t="s">
        <v>73</v>
      </c>
      <c r="AU219" s="185" t="s">
        <v>74</v>
      </c>
      <c r="AY219" s="184" t="s">
        <v>160</v>
      </c>
      <c r="BK219" s="186">
        <f>BK220+BK227</f>
        <v>126775</v>
      </c>
    </row>
    <row r="220" spans="1:65" s="12" customFormat="1" ht="22.9" customHeight="1">
      <c r="B220" s="172"/>
      <c r="C220" s="173"/>
      <c r="D220" s="174" t="s">
        <v>73</v>
      </c>
      <c r="E220" s="187" t="s">
        <v>318</v>
      </c>
      <c r="F220" s="187" t="s">
        <v>319</v>
      </c>
      <c r="G220" s="173"/>
      <c r="H220" s="173"/>
      <c r="I220" s="176"/>
      <c r="J220" s="176"/>
      <c r="K220" s="188">
        <f>BK220</f>
        <v>126775</v>
      </c>
      <c r="L220" s="173"/>
      <c r="M220" s="178"/>
      <c r="N220" s="179"/>
      <c r="O220" s="180"/>
      <c r="P220" s="180"/>
      <c r="Q220" s="181">
        <f>SUM(Q221:Q226)</f>
        <v>126775</v>
      </c>
      <c r="R220" s="181">
        <f>SUM(R221:R226)</f>
        <v>0</v>
      </c>
      <c r="S220" s="180"/>
      <c r="T220" s="182">
        <f>SUM(T221:T226)</f>
        <v>0</v>
      </c>
      <c r="U220" s="180"/>
      <c r="V220" s="182">
        <f>SUM(V221:V226)</f>
        <v>1.32</v>
      </c>
      <c r="W220" s="180"/>
      <c r="X220" s="183">
        <f>SUM(X221:X226)</f>
        <v>0</v>
      </c>
      <c r="AR220" s="184" t="s">
        <v>82</v>
      </c>
      <c r="AT220" s="185" t="s">
        <v>73</v>
      </c>
      <c r="AU220" s="185" t="s">
        <v>82</v>
      </c>
      <c r="AY220" s="184" t="s">
        <v>160</v>
      </c>
      <c r="BK220" s="186">
        <f>SUM(BK221:BK226)</f>
        <v>126775</v>
      </c>
    </row>
    <row r="221" spans="1:65" s="2" customFormat="1" ht="24">
      <c r="A221" s="34"/>
      <c r="B221" s="35"/>
      <c r="C221" s="241" t="s">
        <v>323</v>
      </c>
      <c r="D221" s="241" t="s">
        <v>317</v>
      </c>
      <c r="E221" s="242" t="s">
        <v>320</v>
      </c>
      <c r="F221" s="243" t="s">
        <v>321</v>
      </c>
      <c r="G221" s="244" t="s">
        <v>176</v>
      </c>
      <c r="H221" s="245">
        <v>1000</v>
      </c>
      <c r="I221" s="259">
        <v>79.5</v>
      </c>
      <c r="J221" s="247"/>
      <c r="K221" s="248">
        <f>ROUND(P221*H221,2)</f>
        <v>79500</v>
      </c>
      <c r="L221" s="243" t="s">
        <v>167</v>
      </c>
      <c r="M221" s="249"/>
      <c r="N221" s="250" t="s">
        <v>1</v>
      </c>
      <c r="O221" s="197" t="s">
        <v>37</v>
      </c>
      <c r="P221" s="198">
        <f>I221+J221</f>
        <v>79.5</v>
      </c>
      <c r="Q221" s="198">
        <f>ROUND(I221*H221,2)</f>
        <v>79500</v>
      </c>
      <c r="R221" s="198">
        <f>ROUND(J221*H221,2)</f>
        <v>0</v>
      </c>
      <c r="S221" s="71"/>
      <c r="T221" s="199">
        <f>S221*H221</f>
        <v>0</v>
      </c>
      <c r="U221" s="199">
        <v>1.23E-3</v>
      </c>
      <c r="V221" s="199">
        <f>U221*H221</f>
        <v>1.23</v>
      </c>
      <c r="W221" s="199">
        <v>0</v>
      </c>
      <c r="X221" s="200">
        <f>W221*H221</f>
        <v>0</v>
      </c>
      <c r="Y221" s="34"/>
      <c r="Z221" s="34"/>
      <c r="AA221" s="34"/>
      <c r="AB221" s="34"/>
      <c r="AC221" s="34"/>
      <c r="AD221" s="34"/>
      <c r="AE221" s="34"/>
      <c r="AR221" s="201" t="s">
        <v>230</v>
      </c>
      <c r="AT221" s="201" t="s">
        <v>317</v>
      </c>
      <c r="AU221" s="201" t="s">
        <v>84</v>
      </c>
      <c r="AY221" s="17" t="s">
        <v>160</v>
      </c>
      <c r="BE221" s="202">
        <f>IF(O221="základní",K221,0)</f>
        <v>79500</v>
      </c>
      <c r="BF221" s="202">
        <f>IF(O221="snížená",K221,0)</f>
        <v>0</v>
      </c>
      <c r="BG221" s="202">
        <f>IF(O221="zákl. přenesená",K221,0)</f>
        <v>0</v>
      </c>
      <c r="BH221" s="202">
        <f>IF(O221="sníž. přenesená",K221,0)</f>
        <v>0</v>
      </c>
      <c r="BI221" s="202">
        <f>IF(O221="nulová",K221,0)</f>
        <v>0</v>
      </c>
      <c r="BJ221" s="17" t="s">
        <v>82</v>
      </c>
      <c r="BK221" s="202">
        <f>ROUND(P221*H221,2)</f>
        <v>79500</v>
      </c>
      <c r="BL221" s="17" t="s">
        <v>168</v>
      </c>
      <c r="BM221" s="201" t="s">
        <v>322</v>
      </c>
    </row>
    <row r="222" spans="1:65" s="2" customFormat="1" ht="19.5">
      <c r="A222" s="34"/>
      <c r="B222" s="35"/>
      <c r="C222" s="36"/>
      <c r="D222" s="203" t="s">
        <v>170</v>
      </c>
      <c r="E222" s="36"/>
      <c r="F222" s="204" t="s">
        <v>321</v>
      </c>
      <c r="G222" s="36"/>
      <c r="H222" s="36"/>
      <c r="I222" s="205"/>
      <c r="J222" s="205"/>
      <c r="K222" s="36"/>
      <c r="L222" s="36"/>
      <c r="M222" s="39"/>
      <c r="N222" s="206"/>
      <c r="O222" s="207"/>
      <c r="P222" s="71"/>
      <c r="Q222" s="71"/>
      <c r="R222" s="71"/>
      <c r="S222" s="71"/>
      <c r="T222" s="71"/>
      <c r="U222" s="71"/>
      <c r="V222" s="71"/>
      <c r="W222" s="71"/>
      <c r="X222" s="72"/>
      <c r="Y222" s="34"/>
      <c r="Z222" s="34"/>
      <c r="AA222" s="34"/>
      <c r="AB222" s="34"/>
      <c r="AC222" s="34"/>
      <c r="AD222" s="34"/>
      <c r="AE222" s="34"/>
      <c r="AT222" s="17" t="s">
        <v>170</v>
      </c>
      <c r="AU222" s="17" t="s">
        <v>84</v>
      </c>
    </row>
    <row r="223" spans="1:65" s="2" customFormat="1" ht="24">
      <c r="A223" s="34"/>
      <c r="B223" s="35"/>
      <c r="C223" s="241" t="s">
        <v>327</v>
      </c>
      <c r="D223" s="241" t="s">
        <v>317</v>
      </c>
      <c r="E223" s="242" t="s">
        <v>324</v>
      </c>
      <c r="F223" s="243" t="s">
        <v>325</v>
      </c>
      <c r="G223" s="244" t="s">
        <v>176</v>
      </c>
      <c r="H223" s="245">
        <v>500</v>
      </c>
      <c r="I223" s="259">
        <v>14.55</v>
      </c>
      <c r="J223" s="247"/>
      <c r="K223" s="248">
        <f>ROUND(P223*H223,2)</f>
        <v>7275</v>
      </c>
      <c r="L223" s="243" t="s">
        <v>167</v>
      </c>
      <c r="M223" s="249"/>
      <c r="N223" s="250" t="s">
        <v>1</v>
      </c>
      <c r="O223" s="197" t="s">
        <v>37</v>
      </c>
      <c r="P223" s="198">
        <f>I223+J223</f>
        <v>14.55</v>
      </c>
      <c r="Q223" s="198">
        <f>ROUND(I223*H223,2)</f>
        <v>7275</v>
      </c>
      <c r="R223" s="198">
        <f>ROUND(J223*H223,2)</f>
        <v>0</v>
      </c>
      <c r="S223" s="71"/>
      <c r="T223" s="199">
        <f>S223*H223</f>
        <v>0</v>
      </c>
      <c r="U223" s="199">
        <v>1.8000000000000001E-4</v>
      </c>
      <c r="V223" s="199">
        <f>U223*H223</f>
        <v>9.0000000000000011E-2</v>
      </c>
      <c r="W223" s="199">
        <v>0</v>
      </c>
      <c r="X223" s="200">
        <f>W223*H223</f>
        <v>0</v>
      </c>
      <c r="Y223" s="34"/>
      <c r="Z223" s="34"/>
      <c r="AA223" s="34"/>
      <c r="AB223" s="34"/>
      <c r="AC223" s="34"/>
      <c r="AD223" s="34"/>
      <c r="AE223" s="34"/>
      <c r="AR223" s="201" t="s">
        <v>230</v>
      </c>
      <c r="AT223" s="201" t="s">
        <v>317</v>
      </c>
      <c r="AU223" s="201" t="s">
        <v>84</v>
      </c>
      <c r="AY223" s="17" t="s">
        <v>160</v>
      </c>
      <c r="BE223" s="202">
        <f>IF(O223="základní",K223,0)</f>
        <v>7275</v>
      </c>
      <c r="BF223" s="202">
        <f>IF(O223="snížená",K223,0)</f>
        <v>0</v>
      </c>
      <c r="BG223" s="202">
        <f>IF(O223="zákl. přenesená",K223,0)</f>
        <v>0</v>
      </c>
      <c r="BH223" s="202">
        <f>IF(O223="sníž. přenesená",K223,0)</f>
        <v>0</v>
      </c>
      <c r="BI223" s="202">
        <f>IF(O223="nulová",K223,0)</f>
        <v>0</v>
      </c>
      <c r="BJ223" s="17" t="s">
        <v>82</v>
      </c>
      <c r="BK223" s="202">
        <f>ROUND(P223*H223,2)</f>
        <v>7275</v>
      </c>
      <c r="BL223" s="17" t="s">
        <v>168</v>
      </c>
      <c r="BM223" s="201" t="s">
        <v>326</v>
      </c>
    </row>
    <row r="224" spans="1:65" s="2" customFormat="1">
      <c r="A224" s="34"/>
      <c r="B224" s="35"/>
      <c r="C224" s="36"/>
      <c r="D224" s="203" t="s">
        <v>170</v>
      </c>
      <c r="E224" s="36"/>
      <c r="F224" s="204" t="s">
        <v>325</v>
      </c>
      <c r="G224" s="36"/>
      <c r="H224" s="36"/>
      <c r="I224" s="205"/>
      <c r="J224" s="205"/>
      <c r="K224" s="36"/>
      <c r="L224" s="36"/>
      <c r="M224" s="39"/>
      <c r="N224" s="206"/>
      <c r="O224" s="207"/>
      <c r="P224" s="71"/>
      <c r="Q224" s="71"/>
      <c r="R224" s="71"/>
      <c r="S224" s="71"/>
      <c r="T224" s="71"/>
      <c r="U224" s="71"/>
      <c r="V224" s="71"/>
      <c r="W224" s="71"/>
      <c r="X224" s="72"/>
      <c r="Y224" s="34"/>
      <c r="Z224" s="34"/>
      <c r="AA224" s="34"/>
      <c r="AB224" s="34"/>
      <c r="AC224" s="34"/>
      <c r="AD224" s="34"/>
      <c r="AE224" s="34"/>
      <c r="AT224" s="17" t="s">
        <v>170</v>
      </c>
      <c r="AU224" s="17" t="s">
        <v>84</v>
      </c>
    </row>
    <row r="225" spans="1:65" s="2" customFormat="1" ht="24">
      <c r="A225" s="34"/>
      <c r="B225" s="35"/>
      <c r="C225" s="241" t="s">
        <v>335</v>
      </c>
      <c r="D225" s="241" t="s">
        <v>317</v>
      </c>
      <c r="E225" s="242" t="s">
        <v>328</v>
      </c>
      <c r="F225" s="243" t="s">
        <v>329</v>
      </c>
      <c r="G225" s="244" t="s">
        <v>176</v>
      </c>
      <c r="H225" s="245">
        <v>250</v>
      </c>
      <c r="I225" s="259">
        <v>160</v>
      </c>
      <c r="J225" s="247"/>
      <c r="K225" s="248">
        <f>ROUND(P225*H225,2)</f>
        <v>40000</v>
      </c>
      <c r="L225" s="243" t="s">
        <v>167</v>
      </c>
      <c r="M225" s="249"/>
      <c r="N225" s="250" t="s">
        <v>1</v>
      </c>
      <c r="O225" s="197" t="s">
        <v>37</v>
      </c>
      <c r="P225" s="198">
        <f>I225+J225</f>
        <v>160</v>
      </c>
      <c r="Q225" s="198">
        <f>ROUND(I225*H225,2)</f>
        <v>40000</v>
      </c>
      <c r="R225" s="198">
        <f>ROUND(J225*H225,2)</f>
        <v>0</v>
      </c>
      <c r="S225" s="71"/>
      <c r="T225" s="199">
        <f>S225*H225</f>
        <v>0</v>
      </c>
      <c r="U225" s="199">
        <v>0</v>
      </c>
      <c r="V225" s="199">
        <f>U225*H225</f>
        <v>0</v>
      </c>
      <c r="W225" s="199">
        <v>0</v>
      </c>
      <c r="X225" s="200">
        <f>W225*H225</f>
        <v>0</v>
      </c>
      <c r="Y225" s="34"/>
      <c r="Z225" s="34"/>
      <c r="AA225" s="34"/>
      <c r="AB225" s="34"/>
      <c r="AC225" s="34"/>
      <c r="AD225" s="34"/>
      <c r="AE225" s="34"/>
      <c r="AR225" s="201" t="s">
        <v>330</v>
      </c>
      <c r="AT225" s="201" t="s">
        <v>317</v>
      </c>
      <c r="AU225" s="201" t="s">
        <v>84</v>
      </c>
      <c r="AY225" s="17" t="s">
        <v>160</v>
      </c>
      <c r="BE225" s="202">
        <f>IF(O225="základní",K225,0)</f>
        <v>40000</v>
      </c>
      <c r="BF225" s="202">
        <f>IF(O225="snížená",K225,0)</f>
        <v>0</v>
      </c>
      <c r="BG225" s="202">
        <f>IF(O225="zákl. přenesená",K225,0)</f>
        <v>0</v>
      </c>
      <c r="BH225" s="202">
        <f>IF(O225="sníž. přenesená",K225,0)</f>
        <v>0</v>
      </c>
      <c r="BI225" s="202">
        <f>IF(O225="nulová",K225,0)</f>
        <v>0</v>
      </c>
      <c r="BJ225" s="17" t="s">
        <v>82</v>
      </c>
      <c r="BK225" s="202">
        <f>ROUND(P225*H225,2)</f>
        <v>40000</v>
      </c>
      <c r="BL225" s="17" t="s">
        <v>331</v>
      </c>
      <c r="BM225" s="201" t="s">
        <v>332</v>
      </c>
    </row>
    <row r="226" spans="1:65" s="2" customFormat="1">
      <c r="A226" s="34"/>
      <c r="B226" s="35"/>
      <c r="C226" s="36"/>
      <c r="D226" s="203" t="s">
        <v>170</v>
      </c>
      <c r="E226" s="36"/>
      <c r="F226" s="204" t="s">
        <v>329</v>
      </c>
      <c r="G226" s="36"/>
      <c r="H226" s="36"/>
      <c r="I226" s="205"/>
      <c r="J226" s="205"/>
      <c r="K226" s="36"/>
      <c r="L226" s="36"/>
      <c r="M226" s="39"/>
      <c r="N226" s="206"/>
      <c r="O226" s="207"/>
      <c r="P226" s="71"/>
      <c r="Q226" s="71"/>
      <c r="R226" s="71"/>
      <c r="S226" s="71"/>
      <c r="T226" s="71"/>
      <c r="U226" s="71"/>
      <c r="V226" s="71"/>
      <c r="W226" s="71"/>
      <c r="X226" s="72"/>
      <c r="Y226" s="34"/>
      <c r="Z226" s="34"/>
      <c r="AA226" s="34"/>
      <c r="AB226" s="34"/>
      <c r="AC226" s="34"/>
      <c r="AD226" s="34"/>
      <c r="AE226" s="34"/>
      <c r="AT226" s="17" t="s">
        <v>170</v>
      </c>
      <c r="AU226" s="17" t="s">
        <v>84</v>
      </c>
    </row>
    <row r="227" spans="1:65" s="12" customFormat="1" ht="22.9" customHeight="1">
      <c r="B227" s="172"/>
      <c r="C227" s="173"/>
      <c r="D227" s="174" t="s">
        <v>73</v>
      </c>
      <c r="E227" s="187" t="s">
        <v>333</v>
      </c>
      <c r="F227" s="187" t="s">
        <v>334</v>
      </c>
      <c r="G227" s="173"/>
      <c r="H227" s="173"/>
      <c r="I227" s="176"/>
      <c r="J227" s="176"/>
      <c r="K227" s="188">
        <f>BK227</f>
        <v>0</v>
      </c>
      <c r="L227" s="173"/>
      <c r="M227" s="178"/>
      <c r="N227" s="179"/>
      <c r="O227" s="180"/>
      <c r="P227" s="180"/>
      <c r="Q227" s="181">
        <f>SUM(Q228:Q256)</f>
        <v>0</v>
      </c>
      <c r="R227" s="181">
        <f>SUM(R228:R256)</f>
        <v>0</v>
      </c>
      <c r="S227" s="180"/>
      <c r="T227" s="182">
        <f>SUM(T228:T256)</f>
        <v>0</v>
      </c>
      <c r="U227" s="180"/>
      <c r="V227" s="182">
        <f>SUM(V228:V256)</f>
        <v>783.56675000000007</v>
      </c>
      <c r="W227" s="180"/>
      <c r="X227" s="183">
        <f>SUM(X228:X256)</f>
        <v>0</v>
      </c>
      <c r="AR227" s="184" t="s">
        <v>182</v>
      </c>
      <c r="AT227" s="185" t="s">
        <v>73</v>
      </c>
      <c r="AU227" s="185" t="s">
        <v>82</v>
      </c>
      <c r="AY227" s="184" t="s">
        <v>160</v>
      </c>
      <c r="BK227" s="186">
        <f>SUM(BK228:BK256)</f>
        <v>0</v>
      </c>
    </row>
    <row r="228" spans="1:65" s="2" customFormat="1" ht="24.2" customHeight="1">
      <c r="A228" s="34"/>
      <c r="B228" s="35"/>
      <c r="C228" s="241" t="s">
        <v>343</v>
      </c>
      <c r="D228" s="241" t="s">
        <v>317</v>
      </c>
      <c r="E228" s="242" t="s">
        <v>336</v>
      </c>
      <c r="F228" s="243" t="s">
        <v>337</v>
      </c>
      <c r="G228" s="244" t="s">
        <v>338</v>
      </c>
      <c r="H228" s="245">
        <v>600</v>
      </c>
      <c r="I228" s="246"/>
      <c r="J228" s="247"/>
      <c r="K228" s="248">
        <f>ROUND(P228*H228,2)</f>
        <v>0</v>
      </c>
      <c r="L228" s="243" t="s">
        <v>167</v>
      </c>
      <c r="M228" s="249"/>
      <c r="N228" s="250" t="s">
        <v>1</v>
      </c>
      <c r="O228" s="197" t="s">
        <v>37</v>
      </c>
      <c r="P228" s="198">
        <f>I228+J228</f>
        <v>0</v>
      </c>
      <c r="Q228" s="198">
        <f>ROUND(I228*H228,2)</f>
        <v>0</v>
      </c>
      <c r="R228" s="198">
        <f>ROUND(J228*H228,2)</f>
        <v>0</v>
      </c>
      <c r="S228" s="71"/>
      <c r="T228" s="199">
        <f>S228*H228</f>
        <v>0</v>
      </c>
      <c r="U228" s="199">
        <v>1</v>
      </c>
      <c r="V228" s="199">
        <f>U228*H228</f>
        <v>600</v>
      </c>
      <c r="W228" s="199">
        <v>0</v>
      </c>
      <c r="X228" s="200">
        <f>W228*H228</f>
        <v>0</v>
      </c>
      <c r="Y228" s="34"/>
      <c r="Z228" s="34"/>
      <c r="AA228" s="34"/>
      <c r="AB228" s="34"/>
      <c r="AC228" s="34"/>
      <c r="AD228" s="34"/>
      <c r="AE228" s="34"/>
      <c r="AR228" s="201" t="s">
        <v>230</v>
      </c>
      <c r="AT228" s="201" t="s">
        <v>317</v>
      </c>
      <c r="AU228" s="201" t="s">
        <v>84</v>
      </c>
      <c r="AY228" s="17" t="s">
        <v>160</v>
      </c>
      <c r="BE228" s="202">
        <f>IF(O228="základní",K228,0)</f>
        <v>0</v>
      </c>
      <c r="BF228" s="202">
        <f>IF(O228="snížená",K228,0)</f>
        <v>0</v>
      </c>
      <c r="BG228" s="202">
        <f>IF(O228="zákl. přenesená",K228,0)</f>
        <v>0</v>
      </c>
      <c r="BH228" s="202">
        <f>IF(O228="sníž. přenesená",K228,0)</f>
        <v>0</v>
      </c>
      <c r="BI228" s="202">
        <f>IF(O228="nulová",K228,0)</f>
        <v>0</v>
      </c>
      <c r="BJ228" s="17" t="s">
        <v>82</v>
      </c>
      <c r="BK228" s="202">
        <f>ROUND(P228*H228,2)</f>
        <v>0</v>
      </c>
      <c r="BL228" s="17" t="s">
        <v>168</v>
      </c>
      <c r="BM228" s="201" t="s">
        <v>883</v>
      </c>
    </row>
    <row r="229" spans="1:65" s="2" customFormat="1">
      <c r="A229" s="34"/>
      <c r="B229" s="35"/>
      <c r="C229" s="36"/>
      <c r="D229" s="203" t="s">
        <v>170</v>
      </c>
      <c r="E229" s="36"/>
      <c r="F229" s="204" t="s">
        <v>337</v>
      </c>
      <c r="G229" s="36"/>
      <c r="H229" s="36"/>
      <c r="I229" s="205"/>
      <c r="J229" s="205"/>
      <c r="K229" s="36"/>
      <c r="L229" s="36"/>
      <c r="M229" s="39"/>
      <c r="N229" s="206"/>
      <c r="O229" s="207"/>
      <c r="P229" s="71"/>
      <c r="Q229" s="71"/>
      <c r="R229" s="71"/>
      <c r="S229" s="71"/>
      <c r="T229" s="71"/>
      <c r="U229" s="71"/>
      <c r="V229" s="71"/>
      <c r="W229" s="71"/>
      <c r="X229" s="72"/>
      <c r="Y229" s="34"/>
      <c r="Z229" s="34"/>
      <c r="AA229" s="34"/>
      <c r="AB229" s="34"/>
      <c r="AC229" s="34"/>
      <c r="AD229" s="34"/>
      <c r="AE229" s="34"/>
      <c r="AT229" s="17" t="s">
        <v>170</v>
      </c>
      <c r="AU229" s="17" t="s">
        <v>84</v>
      </c>
    </row>
    <row r="230" spans="1:65" s="13" customFormat="1">
      <c r="B230" s="209"/>
      <c r="C230" s="210"/>
      <c r="D230" s="203" t="s">
        <v>195</v>
      </c>
      <c r="E230" s="211" t="s">
        <v>1</v>
      </c>
      <c r="F230" s="212" t="s">
        <v>340</v>
      </c>
      <c r="G230" s="210"/>
      <c r="H230" s="213">
        <v>445.536</v>
      </c>
      <c r="I230" s="214"/>
      <c r="J230" s="214"/>
      <c r="K230" s="210"/>
      <c r="L230" s="210"/>
      <c r="M230" s="215"/>
      <c r="N230" s="216"/>
      <c r="O230" s="217"/>
      <c r="P230" s="217"/>
      <c r="Q230" s="217"/>
      <c r="R230" s="217"/>
      <c r="S230" s="217"/>
      <c r="T230" s="217"/>
      <c r="U230" s="217"/>
      <c r="V230" s="217"/>
      <c r="W230" s="217"/>
      <c r="X230" s="218"/>
      <c r="AT230" s="219" t="s">
        <v>195</v>
      </c>
      <c r="AU230" s="219" t="s">
        <v>84</v>
      </c>
      <c r="AV230" s="13" t="s">
        <v>84</v>
      </c>
      <c r="AW230" s="13" t="s">
        <v>5</v>
      </c>
      <c r="AX230" s="13" t="s">
        <v>74</v>
      </c>
      <c r="AY230" s="219" t="s">
        <v>160</v>
      </c>
    </row>
    <row r="231" spans="1:65" s="13" customFormat="1">
      <c r="B231" s="209"/>
      <c r="C231" s="210"/>
      <c r="D231" s="203" t="s">
        <v>195</v>
      </c>
      <c r="E231" s="211" t="s">
        <v>1</v>
      </c>
      <c r="F231" s="212" t="s">
        <v>884</v>
      </c>
      <c r="G231" s="210"/>
      <c r="H231" s="213">
        <v>33.311999999999998</v>
      </c>
      <c r="I231" s="214"/>
      <c r="J231" s="214"/>
      <c r="K231" s="210"/>
      <c r="L231" s="210"/>
      <c r="M231" s="215"/>
      <c r="N231" s="216"/>
      <c r="O231" s="217"/>
      <c r="P231" s="217"/>
      <c r="Q231" s="217"/>
      <c r="R231" s="217"/>
      <c r="S231" s="217"/>
      <c r="T231" s="217"/>
      <c r="U231" s="217"/>
      <c r="V231" s="217"/>
      <c r="W231" s="217"/>
      <c r="X231" s="218"/>
      <c r="AT231" s="219" t="s">
        <v>195</v>
      </c>
      <c r="AU231" s="219" t="s">
        <v>84</v>
      </c>
      <c r="AV231" s="13" t="s">
        <v>84</v>
      </c>
      <c r="AW231" s="13" t="s">
        <v>5</v>
      </c>
      <c r="AX231" s="13" t="s">
        <v>74</v>
      </c>
      <c r="AY231" s="219" t="s">
        <v>160</v>
      </c>
    </row>
    <row r="232" spans="1:65" s="13" customFormat="1">
      <c r="B232" s="209"/>
      <c r="C232" s="210"/>
      <c r="D232" s="203" t="s">
        <v>195</v>
      </c>
      <c r="E232" s="211" t="s">
        <v>1</v>
      </c>
      <c r="F232" s="212" t="s">
        <v>885</v>
      </c>
      <c r="G232" s="210"/>
      <c r="H232" s="213">
        <v>121.152</v>
      </c>
      <c r="I232" s="214"/>
      <c r="J232" s="214"/>
      <c r="K232" s="210"/>
      <c r="L232" s="210"/>
      <c r="M232" s="215"/>
      <c r="N232" s="216"/>
      <c r="O232" s="217"/>
      <c r="P232" s="217"/>
      <c r="Q232" s="217"/>
      <c r="R232" s="217"/>
      <c r="S232" s="217"/>
      <c r="T232" s="217"/>
      <c r="U232" s="217"/>
      <c r="V232" s="217"/>
      <c r="W232" s="217"/>
      <c r="X232" s="218"/>
      <c r="AT232" s="219" t="s">
        <v>195</v>
      </c>
      <c r="AU232" s="219" t="s">
        <v>84</v>
      </c>
      <c r="AV232" s="13" t="s">
        <v>84</v>
      </c>
      <c r="AW232" s="13" t="s">
        <v>5</v>
      </c>
      <c r="AX232" s="13" t="s">
        <v>74</v>
      </c>
      <c r="AY232" s="219" t="s">
        <v>160</v>
      </c>
    </row>
    <row r="233" spans="1:65" s="14" customFormat="1">
      <c r="B233" s="220"/>
      <c r="C233" s="221"/>
      <c r="D233" s="203" t="s">
        <v>195</v>
      </c>
      <c r="E233" s="222" t="s">
        <v>1</v>
      </c>
      <c r="F233" s="223" t="s">
        <v>198</v>
      </c>
      <c r="G233" s="221"/>
      <c r="H233" s="224">
        <v>600</v>
      </c>
      <c r="I233" s="225"/>
      <c r="J233" s="225"/>
      <c r="K233" s="221"/>
      <c r="L233" s="221"/>
      <c r="M233" s="226"/>
      <c r="N233" s="227"/>
      <c r="O233" s="228"/>
      <c r="P233" s="228"/>
      <c r="Q233" s="228"/>
      <c r="R233" s="228"/>
      <c r="S233" s="228"/>
      <c r="T233" s="228"/>
      <c r="U233" s="228"/>
      <c r="V233" s="228"/>
      <c r="W233" s="228"/>
      <c r="X233" s="229"/>
      <c r="AT233" s="230" t="s">
        <v>195</v>
      </c>
      <c r="AU233" s="230" t="s">
        <v>84</v>
      </c>
      <c r="AV233" s="14" t="s">
        <v>168</v>
      </c>
      <c r="AW233" s="14" t="s">
        <v>5</v>
      </c>
      <c r="AX233" s="14" t="s">
        <v>82</v>
      </c>
      <c r="AY233" s="230" t="s">
        <v>160</v>
      </c>
    </row>
    <row r="234" spans="1:65" s="2" customFormat="1" ht="24.2" customHeight="1">
      <c r="A234" s="34"/>
      <c r="B234" s="35"/>
      <c r="C234" s="241" t="s">
        <v>349</v>
      </c>
      <c r="D234" s="241" t="s">
        <v>317</v>
      </c>
      <c r="E234" s="242" t="s">
        <v>344</v>
      </c>
      <c r="F234" s="243" t="s">
        <v>345</v>
      </c>
      <c r="G234" s="244" t="s">
        <v>338</v>
      </c>
      <c r="H234" s="245">
        <v>182.91200000000001</v>
      </c>
      <c r="I234" s="246"/>
      <c r="J234" s="247"/>
      <c r="K234" s="248">
        <f>ROUND(P234*H234,2)</f>
        <v>0</v>
      </c>
      <c r="L234" s="243" t="s">
        <v>167</v>
      </c>
      <c r="M234" s="249"/>
      <c r="N234" s="250" t="s">
        <v>1</v>
      </c>
      <c r="O234" s="197" t="s">
        <v>37</v>
      </c>
      <c r="P234" s="198">
        <f>I234+J234</f>
        <v>0</v>
      </c>
      <c r="Q234" s="198">
        <f>ROUND(I234*H234,2)</f>
        <v>0</v>
      </c>
      <c r="R234" s="198">
        <f>ROUND(J234*H234,2)</f>
        <v>0</v>
      </c>
      <c r="S234" s="71"/>
      <c r="T234" s="199">
        <f>S234*H234</f>
        <v>0</v>
      </c>
      <c r="U234" s="199">
        <v>1</v>
      </c>
      <c r="V234" s="199">
        <f>U234*H234</f>
        <v>182.91200000000001</v>
      </c>
      <c r="W234" s="199">
        <v>0</v>
      </c>
      <c r="X234" s="200">
        <f>W234*H234</f>
        <v>0</v>
      </c>
      <c r="Y234" s="34"/>
      <c r="Z234" s="34"/>
      <c r="AA234" s="34"/>
      <c r="AB234" s="34"/>
      <c r="AC234" s="34"/>
      <c r="AD234" s="34"/>
      <c r="AE234" s="34"/>
      <c r="AR234" s="201" t="s">
        <v>230</v>
      </c>
      <c r="AT234" s="201" t="s">
        <v>317</v>
      </c>
      <c r="AU234" s="201" t="s">
        <v>84</v>
      </c>
      <c r="AY234" s="17" t="s">
        <v>160</v>
      </c>
      <c r="BE234" s="202">
        <f>IF(O234="základní",K234,0)</f>
        <v>0</v>
      </c>
      <c r="BF234" s="202">
        <f>IF(O234="snížená",K234,0)</f>
        <v>0</v>
      </c>
      <c r="BG234" s="202">
        <f>IF(O234="zákl. přenesená",K234,0)</f>
        <v>0</v>
      </c>
      <c r="BH234" s="202">
        <f>IF(O234="sníž. přenesená",K234,0)</f>
        <v>0</v>
      </c>
      <c r="BI234" s="202">
        <f>IF(O234="nulová",K234,0)</f>
        <v>0</v>
      </c>
      <c r="BJ234" s="17" t="s">
        <v>82</v>
      </c>
      <c r="BK234" s="202">
        <f>ROUND(P234*H234,2)</f>
        <v>0</v>
      </c>
      <c r="BL234" s="17" t="s">
        <v>168</v>
      </c>
      <c r="BM234" s="201" t="s">
        <v>886</v>
      </c>
    </row>
    <row r="235" spans="1:65" s="2" customFormat="1">
      <c r="A235" s="34"/>
      <c r="B235" s="35"/>
      <c r="C235" s="36"/>
      <c r="D235" s="203" t="s">
        <v>170</v>
      </c>
      <c r="E235" s="36"/>
      <c r="F235" s="204" t="s">
        <v>345</v>
      </c>
      <c r="G235" s="36"/>
      <c r="H235" s="36"/>
      <c r="I235" s="205"/>
      <c r="J235" s="205"/>
      <c r="K235" s="36"/>
      <c r="L235" s="36"/>
      <c r="M235" s="39"/>
      <c r="N235" s="206"/>
      <c r="O235" s="207"/>
      <c r="P235" s="71"/>
      <c r="Q235" s="71"/>
      <c r="R235" s="71"/>
      <c r="S235" s="71"/>
      <c r="T235" s="71"/>
      <c r="U235" s="71"/>
      <c r="V235" s="71"/>
      <c r="W235" s="71"/>
      <c r="X235" s="72"/>
      <c r="Y235" s="34"/>
      <c r="Z235" s="34"/>
      <c r="AA235" s="34"/>
      <c r="AB235" s="34"/>
      <c r="AC235" s="34"/>
      <c r="AD235" s="34"/>
      <c r="AE235" s="34"/>
      <c r="AT235" s="17" t="s">
        <v>170</v>
      </c>
      <c r="AU235" s="17" t="s">
        <v>84</v>
      </c>
    </row>
    <row r="236" spans="1:65" s="13" customFormat="1">
      <c r="B236" s="209"/>
      <c r="C236" s="210"/>
      <c r="D236" s="203" t="s">
        <v>195</v>
      </c>
      <c r="E236" s="211" t="s">
        <v>1</v>
      </c>
      <c r="F236" s="212" t="s">
        <v>347</v>
      </c>
      <c r="G236" s="210"/>
      <c r="H236" s="213">
        <v>167.77600000000001</v>
      </c>
      <c r="I236" s="214"/>
      <c r="J236" s="214"/>
      <c r="K236" s="210"/>
      <c r="L236" s="210"/>
      <c r="M236" s="215"/>
      <c r="N236" s="216"/>
      <c r="O236" s="217"/>
      <c r="P236" s="217"/>
      <c r="Q236" s="217"/>
      <c r="R236" s="217"/>
      <c r="S236" s="217"/>
      <c r="T236" s="217"/>
      <c r="U236" s="217"/>
      <c r="V236" s="217"/>
      <c r="W236" s="217"/>
      <c r="X236" s="218"/>
      <c r="AT236" s="219" t="s">
        <v>195</v>
      </c>
      <c r="AU236" s="219" t="s">
        <v>84</v>
      </c>
      <c r="AV236" s="13" t="s">
        <v>84</v>
      </c>
      <c r="AW236" s="13" t="s">
        <v>5</v>
      </c>
      <c r="AX236" s="13" t="s">
        <v>74</v>
      </c>
      <c r="AY236" s="219" t="s">
        <v>160</v>
      </c>
    </row>
    <row r="237" spans="1:65" s="13" customFormat="1">
      <c r="B237" s="209"/>
      <c r="C237" s="210"/>
      <c r="D237" s="203" t="s">
        <v>195</v>
      </c>
      <c r="E237" s="211" t="s">
        <v>1</v>
      </c>
      <c r="F237" s="212" t="s">
        <v>348</v>
      </c>
      <c r="G237" s="210"/>
      <c r="H237" s="213">
        <v>15.135999999999999</v>
      </c>
      <c r="I237" s="214"/>
      <c r="J237" s="214"/>
      <c r="K237" s="210"/>
      <c r="L237" s="210"/>
      <c r="M237" s="215"/>
      <c r="N237" s="216"/>
      <c r="O237" s="217"/>
      <c r="P237" s="217"/>
      <c r="Q237" s="217"/>
      <c r="R237" s="217"/>
      <c r="S237" s="217"/>
      <c r="T237" s="217"/>
      <c r="U237" s="217"/>
      <c r="V237" s="217"/>
      <c r="W237" s="217"/>
      <c r="X237" s="218"/>
      <c r="AT237" s="219" t="s">
        <v>195</v>
      </c>
      <c r="AU237" s="219" t="s">
        <v>84</v>
      </c>
      <c r="AV237" s="13" t="s">
        <v>84</v>
      </c>
      <c r="AW237" s="13" t="s">
        <v>5</v>
      </c>
      <c r="AX237" s="13" t="s">
        <v>74</v>
      </c>
      <c r="AY237" s="219" t="s">
        <v>160</v>
      </c>
    </row>
    <row r="238" spans="1:65" s="14" customFormat="1">
      <c r="B238" s="220"/>
      <c r="C238" s="221"/>
      <c r="D238" s="203" t="s">
        <v>195</v>
      </c>
      <c r="E238" s="222" t="s">
        <v>1</v>
      </c>
      <c r="F238" s="223" t="s">
        <v>198</v>
      </c>
      <c r="G238" s="221"/>
      <c r="H238" s="224">
        <v>182.91200000000001</v>
      </c>
      <c r="I238" s="225"/>
      <c r="J238" s="225"/>
      <c r="K238" s="221"/>
      <c r="L238" s="221"/>
      <c r="M238" s="226"/>
      <c r="N238" s="227"/>
      <c r="O238" s="228"/>
      <c r="P238" s="228"/>
      <c r="Q238" s="228"/>
      <c r="R238" s="228"/>
      <c r="S238" s="228"/>
      <c r="T238" s="228"/>
      <c r="U238" s="228"/>
      <c r="V238" s="228"/>
      <c r="W238" s="228"/>
      <c r="X238" s="229"/>
      <c r="AT238" s="230" t="s">
        <v>195</v>
      </c>
      <c r="AU238" s="230" t="s">
        <v>84</v>
      </c>
      <c r="AV238" s="14" t="s">
        <v>168</v>
      </c>
      <c r="AW238" s="14" t="s">
        <v>5</v>
      </c>
      <c r="AX238" s="14" t="s">
        <v>82</v>
      </c>
      <c r="AY238" s="230" t="s">
        <v>160</v>
      </c>
    </row>
    <row r="239" spans="1:65" s="2" customFormat="1" ht="24.2" customHeight="1">
      <c r="A239" s="34"/>
      <c r="B239" s="35"/>
      <c r="C239" s="241" t="s">
        <v>354</v>
      </c>
      <c r="D239" s="241" t="s">
        <v>317</v>
      </c>
      <c r="E239" s="242" t="s">
        <v>350</v>
      </c>
      <c r="F239" s="243" t="s">
        <v>351</v>
      </c>
      <c r="G239" s="244" t="s">
        <v>338</v>
      </c>
      <c r="H239" s="245">
        <v>0.6</v>
      </c>
      <c r="I239" s="246"/>
      <c r="J239" s="247"/>
      <c r="K239" s="248">
        <f>ROUND(P239*H239,2)</f>
        <v>0</v>
      </c>
      <c r="L239" s="243" t="s">
        <v>167</v>
      </c>
      <c r="M239" s="249"/>
      <c r="N239" s="250" t="s">
        <v>1</v>
      </c>
      <c r="O239" s="197" t="s">
        <v>37</v>
      </c>
      <c r="P239" s="198">
        <f>I239+J239</f>
        <v>0</v>
      </c>
      <c r="Q239" s="198">
        <f>ROUND(I239*H239,2)</f>
        <v>0</v>
      </c>
      <c r="R239" s="198">
        <f>ROUND(J239*H239,2)</f>
        <v>0</v>
      </c>
      <c r="S239" s="71"/>
      <c r="T239" s="199">
        <f>S239*H239</f>
        <v>0</v>
      </c>
      <c r="U239" s="199">
        <v>1</v>
      </c>
      <c r="V239" s="199">
        <f>U239*H239</f>
        <v>0.6</v>
      </c>
      <c r="W239" s="199">
        <v>0</v>
      </c>
      <c r="X239" s="200">
        <f>W239*H239</f>
        <v>0</v>
      </c>
      <c r="Y239" s="34"/>
      <c r="Z239" s="34"/>
      <c r="AA239" s="34"/>
      <c r="AB239" s="34"/>
      <c r="AC239" s="34"/>
      <c r="AD239" s="34"/>
      <c r="AE239" s="34"/>
      <c r="AR239" s="201" t="s">
        <v>230</v>
      </c>
      <c r="AT239" s="201" t="s">
        <v>317</v>
      </c>
      <c r="AU239" s="201" t="s">
        <v>84</v>
      </c>
      <c r="AY239" s="17" t="s">
        <v>160</v>
      </c>
      <c r="BE239" s="202">
        <f>IF(O239="základní",K239,0)</f>
        <v>0</v>
      </c>
      <c r="BF239" s="202">
        <f>IF(O239="snížená",K239,0)</f>
        <v>0</v>
      </c>
      <c r="BG239" s="202">
        <f>IF(O239="zákl. přenesená",K239,0)</f>
        <v>0</v>
      </c>
      <c r="BH239" s="202">
        <f>IF(O239="sníž. přenesená",K239,0)</f>
        <v>0</v>
      </c>
      <c r="BI239" s="202">
        <f>IF(O239="nulová",K239,0)</f>
        <v>0</v>
      </c>
      <c r="BJ239" s="17" t="s">
        <v>82</v>
      </c>
      <c r="BK239" s="202">
        <f>ROUND(P239*H239,2)</f>
        <v>0</v>
      </c>
      <c r="BL239" s="17" t="s">
        <v>168</v>
      </c>
      <c r="BM239" s="201" t="s">
        <v>887</v>
      </c>
    </row>
    <row r="240" spans="1:65" s="2" customFormat="1">
      <c r="A240" s="34"/>
      <c r="B240" s="35"/>
      <c r="C240" s="36"/>
      <c r="D240" s="203" t="s">
        <v>170</v>
      </c>
      <c r="E240" s="36"/>
      <c r="F240" s="204" t="s">
        <v>351</v>
      </c>
      <c r="G240" s="36"/>
      <c r="H240" s="36"/>
      <c r="I240" s="205"/>
      <c r="J240" s="205"/>
      <c r="K240" s="36"/>
      <c r="L240" s="36"/>
      <c r="M240" s="39"/>
      <c r="N240" s="206"/>
      <c r="O240" s="207"/>
      <c r="P240" s="71"/>
      <c r="Q240" s="71"/>
      <c r="R240" s="71"/>
      <c r="S240" s="71"/>
      <c r="T240" s="71"/>
      <c r="U240" s="71"/>
      <c r="V240" s="71"/>
      <c r="W240" s="71"/>
      <c r="X240" s="72"/>
      <c r="Y240" s="34"/>
      <c r="Z240" s="34"/>
      <c r="AA240" s="34"/>
      <c r="AB240" s="34"/>
      <c r="AC240" s="34"/>
      <c r="AD240" s="34"/>
      <c r="AE240" s="34"/>
      <c r="AT240" s="17" t="s">
        <v>170</v>
      </c>
      <c r="AU240" s="17" t="s">
        <v>84</v>
      </c>
    </row>
    <row r="241" spans="1:65" s="13" customFormat="1">
      <c r="B241" s="209"/>
      <c r="C241" s="210"/>
      <c r="D241" s="203" t="s">
        <v>195</v>
      </c>
      <c r="E241" s="211" t="s">
        <v>1</v>
      </c>
      <c r="F241" s="212" t="s">
        <v>888</v>
      </c>
      <c r="G241" s="210"/>
      <c r="H241" s="213">
        <v>0.6</v>
      </c>
      <c r="I241" s="214"/>
      <c r="J241" s="214"/>
      <c r="K241" s="210"/>
      <c r="L241" s="210"/>
      <c r="M241" s="215"/>
      <c r="N241" s="216"/>
      <c r="O241" s="217"/>
      <c r="P241" s="217"/>
      <c r="Q241" s="217"/>
      <c r="R241" s="217"/>
      <c r="S241" s="217"/>
      <c r="T241" s="217"/>
      <c r="U241" s="217"/>
      <c r="V241" s="217"/>
      <c r="W241" s="217"/>
      <c r="X241" s="218"/>
      <c r="AT241" s="219" t="s">
        <v>195</v>
      </c>
      <c r="AU241" s="219" t="s">
        <v>84</v>
      </c>
      <c r="AV241" s="13" t="s">
        <v>84</v>
      </c>
      <c r="AW241" s="13" t="s">
        <v>5</v>
      </c>
      <c r="AX241" s="13" t="s">
        <v>82</v>
      </c>
      <c r="AY241" s="219" t="s">
        <v>160</v>
      </c>
    </row>
    <row r="242" spans="1:65" s="2" customFormat="1" ht="24">
      <c r="A242" s="34"/>
      <c r="B242" s="35"/>
      <c r="C242" s="241" t="s">
        <v>358</v>
      </c>
      <c r="D242" s="241" t="s">
        <v>317</v>
      </c>
      <c r="E242" s="242" t="s">
        <v>355</v>
      </c>
      <c r="F242" s="243" t="s">
        <v>356</v>
      </c>
      <c r="G242" s="244" t="s">
        <v>263</v>
      </c>
      <c r="H242" s="245">
        <v>60</v>
      </c>
      <c r="I242" s="246"/>
      <c r="J242" s="247"/>
      <c r="K242" s="248">
        <f>ROUND(P242*H242,2)</f>
        <v>0</v>
      </c>
      <c r="L242" s="243" t="s">
        <v>167</v>
      </c>
      <c r="M242" s="249"/>
      <c r="N242" s="250" t="s">
        <v>1</v>
      </c>
      <c r="O242" s="197" t="s">
        <v>37</v>
      </c>
      <c r="P242" s="198">
        <f>I242+J242</f>
        <v>0</v>
      </c>
      <c r="Q242" s="198">
        <f>ROUND(I242*H242,2)</f>
        <v>0</v>
      </c>
      <c r="R242" s="198">
        <f>ROUND(J242*H242,2)</f>
        <v>0</v>
      </c>
      <c r="S242" s="71"/>
      <c r="T242" s="199">
        <f>S242*H242</f>
        <v>0</v>
      </c>
      <c r="U242" s="199">
        <v>0</v>
      </c>
      <c r="V242" s="199">
        <f>U242*H242</f>
        <v>0</v>
      </c>
      <c r="W242" s="199">
        <v>0</v>
      </c>
      <c r="X242" s="200">
        <f>W242*H242</f>
        <v>0</v>
      </c>
      <c r="Y242" s="34"/>
      <c r="Z242" s="34"/>
      <c r="AA242" s="34"/>
      <c r="AB242" s="34"/>
      <c r="AC242" s="34"/>
      <c r="AD242" s="34"/>
      <c r="AE242" s="34"/>
      <c r="AR242" s="201" t="s">
        <v>230</v>
      </c>
      <c r="AT242" s="201" t="s">
        <v>317</v>
      </c>
      <c r="AU242" s="201" t="s">
        <v>84</v>
      </c>
      <c r="AY242" s="17" t="s">
        <v>160</v>
      </c>
      <c r="BE242" s="202">
        <f>IF(O242="základní",K242,0)</f>
        <v>0</v>
      </c>
      <c r="BF242" s="202">
        <f>IF(O242="snížená",K242,0)</f>
        <v>0</v>
      </c>
      <c r="BG242" s="202">
        <f>IF(O242="zákl. přenesená",K242,0)</f>
        <v>0</v>
      </c>
      <c r="BH242" s="202">
        <f>IF(O242="sníž. přenesená",K242,0)</f>
        <v>0</v>
      </c>
      <c r="BI242" s="202">
        <f>IF(O242="nulová",K242,0)</f>
        <v>0</v>
      </c>
      <c r="BJ242" s="17" t="s">
        <v>82</v>
      </c>
      <c r="BK242" s="202">
        <f>ROUND(P242*H242,2)</f>
        <v>0</v>
      </c>
      <c r="BL242" s="17" t="s">
        <v>168</v>
      </c>
      <c r="BM242" s="201" t="s">
        <v>889</v>
      </c>
    </row>
    <row r="243" spans="1:65" s="2" customFormat="1">
      <c r="A243" s="34"/>
      <c r="B243" s="35"/>
      <c r="C243" s="36"/>
      <c r="D243" s="203" t="s">
        <v>170</v>
      </c>
      <c r="E243" s="36"/>
      <c r="F243" s="204" t="s">
        <v>356</v>
      </c>
      <c r="G243" s="36"/>
      <c r="H243" s="36"/>
      <c r="I243" s="205"/>
      <c r="J243" s="205"/>
      <c r="K243" s="36"/>
      <c r="L243" s="36"/>
      <c r="M243" s="39"/>
      <c r="N243" s="206"/>
      <c r="O243" s="207"/>
      <c r="P243" s="71"/>
      <c r="Q243" s="71"/>
      <c r="R243" s="71"/>
      <c r="S243" s="71"/>
      <c r="T243" s="71"/>
      <c r="U243" s="71"/>
      <c r="V243" s="71"/>
      <c r="W243" s="71"/>
      <c r="X243" s="72"/>
      <c r="Y243" s="34"/>
      <c r="Z243" s="34"/>
      <c r="AA243" s="34"/>
      <c r="AB243" s="34"/>
      <c r="AC243" s="34"/>
      <c r="AD243" s="34"/>
      <c r="AE243" s="34"/>
      <c r="AT243" s="17" t="s">
        <v>170</v>
      </c>
      <c r="AU243" s="17" t="s">
        <v>84</v>
      </c>
    </row>
    <row r="244" spans="1:65" s="2" customFormat="1" ht="24">
      <c r="A244" s="34"/>
      <c r="B244" s="35"/>
      <c r="C244" s="241" t="s">
        <v>363</v>
      </c>
      <c r="D244" s="241" t="s">
        <v>317</v>
      </c>
      <c r="E244" s="242" t="s">
        <v>359</v>
      </c>
      <c r="F244" s="243" t="s">
        <v>360</v>
      </c>
      <c r="G244" s="244" t="s">
        <v>176</v>
      </c>
      <c r="H244" s="245">
        <v>3</v>
      </c>
      <c r="I244" s="246"/>
      <c r="J244" s="247"/>
      <c r="K244" s="248">
        <f>ROUND(P244*H244,2)</f>
        <v>0</v>
      </c>
      <c r="L244" s="243" t="s">
        <v>167</v>
      </c>
      <c r="M244" s="249"/>
      <c r="N244" s="250" t="s">
        <v>1</v>
      </c>
      <c r="O244" s="197" t="s">
        <v>37</v>
      </c>
      <c r="P244" s="198">
        <f>I244+J244</f>
        <v>0</v>
      </c>
      <c r="Q244" s="198">
        <f>ROUND(I244*H244,2)</f>
        <v>0</v>
      </c>
      <c r="R244" s="198">
        <f>ROUND(J244*H244,2)</f>
        <v>0</v>
      </c>
      <c r="S244" s="71"/>
      <c r="T244" s="199">
        <f>S244*H244</f>
        <v>0</v>
      </c>
      <c r="U244" s="199">
        <v>1.17E-2</v>
      </c>
      <c r="V244" s="199">
        <f>U244*H244</f>
        <v>3.5099999999999999E-2</v>
      </c>
      <c r="W244" s="199">
        <v>0</v>
      </c>
      <c r="X244" s="200">
        <f>W244*H244</f>
        <v>0</v>
      </c>
      <c r="Y244" s="34"/>
      <c r="Z244" s="34"/>
      <c r="AA244" s="34"/>
      <c r="AB244" s="34"/>
      <c r="AC244" s="34"/>
      <c r="AD244" s="34"/>
      <c r="AE244" s="34"/>
      <c r="AR244" s="201" t="s">
        <v>230</v>
      </c>
      <c r="AT244" s="201" t="s">
        <v>317</v>
      </c>
      <c r="AU244" s="201" t="s">
        <v>84</v>
      </c>
      <c r="AY244" s="17" t="s">
        <v>160</v>
      </c>
      <c r="BE244" s="202">
        <f>IF(O244="základní",K244,0)</f>
        <v>0</v>
      </c>
      <c r="BF244" s="202">
        <f>IF(O244="snížená",K244,0)</f>
        <v>0</v>
      </c>
      <c r="BG244" s="202">
        <f>IF(O244="zákl. přenesená",K244,0)</f>
        <v>0</v>
      </c>
      <c r="BH244" s="202">
        <f>IF(O244="sníž. přenesená",K244,0)</f>
        <v>0</v>
      </c>
      <c r="BI244" s="202">
        <f>IF(O244="nulová",K244,0)</f>
        <v>0</v>
      </c>
      <c r="BJ244" s="17" t="s">
        <v>82</v>
      </c>
      <c r="BK244" s="202">
        <f>ROUND(P244*H244,2)</f>
        <v>0</v>
      </c>
      <c r="BL244" s="17" t="s">
        <v>168</v>
      </c>
      <c r="BM244" s="201" t="s">
        <v>890</v>
      </c>
    </row>
    <row r="245" spans="1:65" s="2" customFormat="1" ht="19.5">
      <c r="A245" s="34"/>
      <c r="B245" s="35"/>
      <c r="C245" s="36"/>
      <c r="D245" s="203" t="s">
        <v>170</v>
      </c>
      <c r="E245" s="36"/>
      <c r="F245" s="204" t="s">
        <v>362</v>
      </c>
      <c r="G245" s="36"/>
      <c r="H245" s="36"/>
      <c r="I245" s="205"/>
      <c r="J245" s="205"/>
      <c r="K245" s="36"/>
      <c r="L245" s="36"/>
      <c r="M245" s="39"/>
      <c r="N245" s="206"/>
      <c r="O245" s="207"/>
      <c r="P245" s="71"/>
      <c r="Q245" s="71"/>
      <c r="R245" s="71"/>
      <c r="S245" s="71"/>
      <c r="T245" s="71"/>
      <c r="U245" s="71"/>
      <c r="V245" s="71"/>
      <c r="W245" s="71"/>
      <c r="X245" s="72"/>
      <c r="Y245" s="34"/>
      <c r="Z245" s="34"/>
      <c r="AA245" s="34"/>
      <c r="AB245" s="34"/>
      <c r="AC245" s="34"/>
      <c r="AD245" s="34"/>
      <c r="AE245" s="34"/>
      <c r="AT245" s="17" t="s">
        <v>170</v>
      </c>
      <c r="AU245" s="17" t="s">
        <v>84</v>
      </c>
    </row>
    <row r="246" spans="1:65" s="2" customFormat="1" ht="24">
      <c r="A246" s="34"/>
      <c r="B246" s="35"/>
      <c r="C246" s="241" t="s">
        <v>367</v>
      </c>
      <c r="D246" s="241" t="s">
        <v>317</v>
      </c>
      <c r="E246" s="242" t="s">
        <v>364</v>
      </c>
      <c r="F246" s="243" t="s">
        <v>365</v>
      </c>
      <c r="G246" s="244" t="s">
        <v>263</v>
      </c>
      <c r="H246" s="245">
        <v>3</v>
      </c>
      <c r="I246" s="246"/>
      <c r="J246" s="247"/>
      <c r="K246" s="248">
        <f>ROUND(P246*H246,2)</f>
        <v>0</v>
      </c>
      <c r="L246" s="243" t="s">
        <v>167</v>
      </c>
      <c r="M246" s="249"/>
      <c r="N246" s="250" t="s">
        <v>1</v>
      </c>
      <c r="O246" s="197" t="s">
        <v>37</v>
      </c>
      <c r="P246" s="198">
        <f>I246+J246</f>
        <v>0</v>
      </c>
      <c r="Q246" s="198">
        <f>ROUND(I246*H246,2)</f>
        <v>0</v>
      </c>
      <c r="R246" s="198">
        <f>ROUND(J246*H246,2)</f>
        <v>0</v>
      </c>
      <c r="S246" s="71"/>
      <c r="T246" s="199">
        <f>S246*H246</f>
        <v>0</v>
      </c>
      <c r="U246" s="199">
        <v>3.3500000000000001E-3</v>
      </c>
      <c r="V246" s="199">
        <f>U246*H246</f>
        <v>1.005E-2</v>
      </c>
      <c r="W246" s="199">
        <v>0</v>
      </c>
      <c r="X246" s="200">
        <f>W246*H246</f>
        <v>0</v>
      </c>
      <c r="Y246" s="34"/>
      <c r="Z246" s="34"/>
      <c r="AA246" s="34"/>
      <c r="AB246" s="34"/>
      <c r="AC246" s="34"/>
      <c r="AD246" s="34"/>
      <c r="AE246" s="34"/>
      <c r="AR246" s="201" t="s">
        <v>230</v>
      </c>
      <c r="AT246" s="201" t="s">
        <v>317</v>
      </c>
      <c r="AU246" s="201" t="s">
        <v>84</v>
      </c>
      <c r="AY246" s="17" t="s">
        <v>160</v>
      </c>
      <c r="BE246" s="202">
        <f>IF(O246="základní",K246,0)</f>
        <v>0</v>
      </c>
      <c r="BF246" s="202">
        <f>IF(O246="snížená",K246,0)</f>
        <v>0</v>
      </c>
      <c r="BG246" s="202">
        <f>IF(O246="zákl. přenesená",K246,0)</f>
        <v>0</v>
      </c>
      <c r="BH246" s="202">
        <f>IF(O246="sníž. přenesená",K246,0)</f>
        <v>0</v>
      </c>
      <c r="BI246" s="202">
        <f>IF(O246="nulová",K246,0)</f>
        <v>0</v>
      </c>
      <c r="BJ246" s="17" t="s">
        <v>82</v>
      </c>
      <c r="BK246" s="202">
        <f>ROUND(P246*H246,2)</f>
        <v>0</v>
      </c>
      <c r="BL246" s="17" t="s">
        <v>168</v>
      </c>
      <c r="BM246" s="201" t="s">
        <v>891</v>
      </c>
    </row>
    <row r="247" spans="1:65" s="2" customFormat="1">
      <c r="A247" s="34"/>
      <c r="B247" s="35"/>
      <c r="C247" s="36"/>
      <c r="D247" s="203" t="s">
        <v>170</v>
      </c>
      <c r="E247" s="36"/>
      <c r="F247" s="204" t="s">
        <v>365</v>
      </c>
      <c r="G247" s="36"/>
      <c r="H247" s="36"/>
      <c r="I247" s="205"/>
      <c r="J247" s="205"/>
      <c r="K247" s="36"/>
      <c r="L247" s="36"/>
      <c r="M247" s="39"/>
      <c r="N247" s="206"/>
      <c r="O247" s="207"/>
      <c r="P247" s="71"/>
      <c r="Q247" s="71"/>
      <c r="R247" s="71"/>
      <c r="S247" s="71"/>
      <c r="T247" s="71"/>
      <c r="U247" s="71"/>
      <c r="V247" s="71"/>
      <c r="W247" s="71"/>
      <c r="X247" s="72"/>
      <c r="Y247" s="34"/>
      <c r="Z247" s="34"/>
      <c r="AA247" s="34"/>
      <c r="AB247" s="34"/>
      <c r="AC247" s="34"/>
      <c r="AD247" s="34"/>
      <c r="AE247" s="34"/>
      <c r="AT247" s="17" t="s">
        <v>170</v>
      </c>
      <c r="AU247" s="17" t="s">
        <v>84</v>
      </c>
    </row>
    <row r="248" spans="1:65" s="2" customFormat="1" ht="24.2" customHeight="1">
      <c r="A248" s="34"/>
      <c r="B248" s="35"/>
      <c r="C248" s="241" t="s">
        <v>371</v>
      </c>
      <c r="D248" s="241" t="s">
        <v>317</v>
      </c>
      <c r="E248" s="242" t="s">
        <v>368</v>
      </c>
      <c r="F248" s="243" t="s">
        <v>892</v>
      </c>
      <c r="G248" s="244" t="s">
        <v>176</v>
      </c>
      <c r="H248" s="245">
        <v>1</v>
      </c>
      <c r="I248" s="246"/>
      <c r="J248" s="247"/>
      <c r="K248" s="248">
        <f>ROUND(P248*H248,2)</f>
        <v>0</v>
      </c>
      <c r="L248" s="243" t="s">
        <v>167</v>
      </c>
      <c r="M248" s="249"/>
      <c r="N248" s="250" t="s">
        <v>1</v>
      </c>
      <c r="O248" s="197" t="s">
        <v>37</v>
      </c>
      <c r="P248" s="198">
        <f>I248+J248</f>
        <v>0</v>
      </c>
      <c r="Q248" s="198">
        <f>ROUND(I248*H248,2)</f>
        <v>0</v>
      </c>
      <c r="R248" s="198">
        <f>ROUND(J248*H248,2)</f>
        <v>0</v>
      </c>
      <c r="S248" s="71"/>
      <c r="T248" s="199">
        <f>S248*H248</f>
        <v>0</v>
      </c>
      <c r="U248" s="199">
        <v>0</v>
      </c>
      <c r="V248" s="199">
        <f>U248*H248</f>
        <v>0</v>
      </c>
      <c r="W248" s="199">
        <v>0</v>
      </c>
      <c r="X248" s="200">
        <f>W248*H248</f>
        <v>0</v>
      </c>
      <c r="Y248" s="34"/>
      <c r="Z248" s="34"/>
      <c r="AA248" s="34"/>
      <c r="AB248" s="34"/>
      <c r="AC248" s="34"/>
      <c r="AD248" s="34"/>
      <c r="AE248" s="34"/>
      <c r="AR248" s="201" t="s">
        <v>230</v>
      </c>
      <c r="AT248" s="201" t="s">
        <v>317</v>
      </c>
      <c r="AU248" s="201" t="s">
        <v>84</v>
      </c>
      <c r="AY248" s="17" t="s">
        <v>160</v>
      </c>
      <c r="BE248" s="202">
        <f>IF(O248="základní",K248,0)</f>
        <v>0</v>
      </c>
      <c r="BF248" s="202">
        <f>IF(O248="snížená",K248,0)</f>
        <v>0</v>
      </c>
      <c r="BG248" s="202">
        <f>IF(O248="zákl. přenesená",K248,0)</f>
        <v>0</v>
      </c>
      <c r="BH248" s="202">
        <f>IF(O248="sníž. přenesená",K248,0)</f>
        <v>0</v>
      </c>
      <c r="BI248" s="202">
        <f>IF(O248="nulová",K248,0)</f>
        <v>0</v>
      </c>
      <c r="BJ248" s="17" t="s">
        <v>82</v>
      </c>
      <c r="BK248" s="202">
        <f>ROUND(P248*H248,2)</f>
        <v>0</v>
      </c>
      <c r="BL248" s="17" t="s">
        <v>168</v>
      </c>
      <c r="BM248" s="201" t="s">
        <v>893</v>
      </c>
    </row>
    <row r="249" spans="1:65" s="2" customFormat="1">
      <c r="A249" s="34"/>
      <c r="B249" s="35"/>
      <c r="C249" s="36"/>
      <c r="D249" s="203" t="s">
        <v>170</v>
      </c>
      <c r="E249" s="36"/>
      <c r="F249" s="204" t="s">
        <v>369</v>
      </c>
      <c r="G249" s="36"/>
      <c r="H249" s="36"/>
      <c r="I249" s="205"/>
      <c r="J249" s="205"/>
      <c r="K249" s="36"/>
      <c r="L249" s="36"/>
      <c r="M249" s="39"/>
      <c r="N249" s="206"/>
      <c r="O249" s="207"/>
      <c r="P249" s="71"/>
      <c r="Q249" s="71"/>
      <c r="R249" s="71"/>
      <c r="S249" s="71"/>
      <c r="T249" s="71"/>
      <c r="U249" s="71"/>
      <c r="V249" s="71"/>
      <c r="W249" s="71"/>
      <c r="X249" s="72"/>
      <c r="Y249" s="34"/>
      <c r="Z249" s="34"/>
      <c r="AA249" s="34"/>
      <c r="AB249" s="34"/>
      <c r="AC249" s="34"/>
      <c r="AD249" s="34"/>
      <c r="AE249" s="34"/>
      <c r="AT249" s="17" t="s">
        <v>170</v>
      </c>
      <c r="AU249" s="17" t="s">
        <v>84</v>
      </c>
    </row>
    <row r="250" spans="1:65" s="2" customFormat="1" ht="24">
      <c r="A250" s="34"/>
      <c r="B250" s="35"/>
      <c r="C250" s="241" t="s">
        <v>375</v>
      </c>
      <c r="D250" s="241" t="s">
        <v>317</v>
      </c>
      <c r="E250" s="242" t="s">
        <v>372</v>
      </c>
      <c r="F250" s="243" t="s">
        <v>373</v>
      </c>
      <c r="G250" s="244" t="s">
        <v>176</v>
      </c>
      <c r="H250" s="245">
        <v>3</v>
      </c>
      <c r="I250" s="246"/>
      <c r="J250" s="247"/>
      <c r="K250" s="248">
        <f>ROUND(P250*H250,2)</f>
        <v>0</v>
      </c>
      <c r="L250" s="243" t="s">
        <v>167</v>
      </c>
      <c r="M250" s="249"/>
      <c r="N250" s="250" t="s">
        <v>1</v>
      </c>
      <c r="O250" s="197" t="s">
        <v>37</v>
      </c>
      <c r="P250" s="198">
        <f>I250+J250</f>
        <v>0</v>
      </c>
      <c r="Q250" s="198">
        <f>ROUND(I250*H250,2)</f>
        <v>0</v>
      </c>
      <c r="R250" s="198">
        <f>ROUND(J250*H250,2)</f>
        <v>0</v>
      </c>
      <c r="S250" s="71"/>
      <c r="T250" s="199">
        <f>S250*H250</f>
        <v>0</v>
      </c>
      <c r="U250" s="199">
        <v>3.2000000000000002E-3</v>
      </c>
      <c r="V250" s="199">
        <f>U250*H250</f>
        <v>9.6000000000000009E-3</v>
      </c>
      <c r="W250" s="199">
        <v>0</v>
      </c>
      <c r="X250" s="200">
        <f>W250*H250</f>
        <v>0</v>
      </c>
      <c r="Y250" s="34"/>
      <c r="Z250" s="34"/>
      <c r="AA250" s="34"/>
      <c r="AB250" s="34"/>
      <c r="AC250" s="34"/>
      <c r="AD250" s="34"/>
      <c r="AE250" s="34"/>
      <c r="AR250" s="201" t="s">
        <v>230</v>
      </c>
      <c r="AT250" s="201" t="s">
        <v>317</v>
      </c>
      <c r="AU250" s="201" t="s">
        <v>84</v>
      </c>
      <c r="AY250" s="17" t="s">
        <v>160</v>
      </c>
      <c r="BE250" s="202">
        <f>IF(O250="základní",K250,0)</f>
        <v>0</v>
      </c>
      <c r="BF250" s="202">
        <f>IF(O250="snížená",K250,0)</f>
        <v>0</v>
      </c>
      <c r="BG250" s="202">
        <f>IF(O250="zákl. přenesená",K250,0)</f>
        <v>0</v>
      </c>
      <c r="BH250" s="202">
        <f>IF(O250="sníž. přenesená",K250,0)</f>
        <v>0</v>
      </c>
      <c r="BI250" s="202">
        <f>IF(O250="nulová",K250,0)</f>
        <v>0</v>
      </c>
      <c r="BJ250" s="17" t="s">
        <v>82</v>
      </c>
      <c r="BK250" s="202">
        <f>ROUND(P250*H250,2)</f>
        <v>0</v>
      </c>
      <c r="BL250" s="17" t="s">
        <v>168</v>
      </c>
      <c r="BM250" s="201" t="s">
        <v>894</v>
      </c>
    </row>
    <row r="251" spans="1:65" s="2" customFormat="1">
      <c r="A251" s="34"/>
      <c r="B251" s="35"/>
      <c r="C251" s="36"/>
      <c r="D251" s="203" t="s">
        <v>170</v>
      </c>
      <c r="E251" s="36"/>
      <c r="F251" s="204" t="s">
        <v>373</v>
      </c>
      <c r="G251" s="36"/>
      <c r="H251" s="36"/>
      <c r="I251" s="205"/>
      <c r="J251" s="205"/>
      <c r="K251" s="36"/>
      <c r="L251" s="36"/>
      <c r="M251" s="39"/>
      <c r="N251" s="206"/>
      <c r="O251" s="207"/>
      <c r="P251" s="71"/>
      <c r="Q251" s="71"/>
      <c r="R251" s="71"/>
      <c r="S251" s="71"/>
      <c r="T251" s="71"/>
      <c r="U251" s="71"/>
      <c r="V251" s="71"/>
      <c r="W251" s="71"/>
      <c r="X251" s="72"/>
      <c r="Y251" s="34"/>
      <c r="Z251" s="34"/>
      <c r="AA251" s="34"/>
      <c r="AB251" s="34"/>
      <c r="AC251" s="34"/>
      <c r="AD251" s="34"/>
      <c r="AE251" s="34"/>
      <c r="AT251" s="17" t="s">
        <v>170</v>
      </c>
      <c r="AU251" s="17" t="s">
        <v>84</v>
      </c>
    </row>
    <row r="252" spans="1:65" s="2" customFormat="1" ht="24.2" customHeight="1">
      <c r="A252" s="34"/>
      <c r="B252" s="35"/>
      <c r="C252" s="241" t="s">
        <v>385</v>
      </c>
      <c r="D252" s="241" t="s">
        <v>317</v>
      </c>
      <c r="E252" s="242" t="s">
        <v>376</v>
      </c>
      <c r="F252" s="243" t="s">
        <v>377</v>
      </c>
      <c r="G252" s="244" t="s">
        <v>215</v>
      </c>
      <c r="H252" s="245">
        <v>720</v>
      </c>
      <c r="I252" s="246"/>
      <c r="J252" s="247"/>
      <c r="K252" s="248">
        <f>ROUND(P252*H252,2)</f>
        <v>0</v>
      </c>
      <c r="L252" s="243" t="s">
        <v>167</v>
      </c>
      <c r="M252" s="249"/>
      <c r="N252" s="250" t="s">
        <v>1</v>
      </c>
      <c r="O252" s="197" t="s">
        <v>37</v>
      </c>
      <c r="P252" s="198">
        <f>I252+J252</f>
        <v>0</v>
      </c>
      <c r="Q252" s="198">
        <f>ROUND(I252*H252,2)</f>
        <v>0</v>
      </c>
      <c r="R252" s="198">
        <f>ROUND(J252*H252,2)</f>
        <v>0</v>
      </c>
      <c r="S252" s="71"/>
      <c r="T252" s="199">
        <f>S252*H252</f>
        <v>0</v>
      </c>
      <c r="U252" s="199">
        <v>0</v>
      </c>
      <c r="V252" s="199">
        <f>U252*H252</f>
        <v>0</v>
      </c>
      <c r="W252" s="199">
        <v>0</v>
      </c>
      <c r="X252" s="200">
        <f>W252*H252</f>
        <v>0</v>
      </c>
      <c r="Y252" s="34"/>
      <c r="Z252" s="34"/>
      <c r="AA252" s="34"/>
      <c r="AB252" s="34"/>
      <c r="AC252" s="34"/>
      <c r="AD252" s="34"/>
      <c r="AE252" s="34"/>
      <c r="AR252" s="201" t="s">
        <v>230</v>
      </c>
      <c r="AT252" s="201" t="s">
        <v>317</v>
      </c>
      <c r="AU252" s="201" t="s">
        <v>84</v>
      </c>
      <c r="AY252" s="17" t="s">
        <v>160</v>
      </c>
      <c r="BE252" s="202">
        <f>IF(O252="základní",K252,0)</f>
        <v>0</v>
      </c>
      <c r="BF252" s="202">
        <f>IF(O252="snížená",K252,0)</f>
        <v>0</v>
      </c>
      <c r="BG252" s="202">
        <f>IF(O252="zákl. přenesená",K252,0)</f>
        <v>0</v>
      </c>
      <c r="BH252" s="202">
        <f>IF(O252="sníž. přenesená",K252,0)</f>
        <v>0</v>
      </c>
      <c r="BI252" s="202">
        <f>IF(O252="nulová",K252,0)</f>
        <v>0</v>
      </c>
      <c r="BJ252" s="17" t="s">
        <v>82</v>
      </c>
      <c r="BK252" s="202">
        <f>ROUND(P252*H252,2)</f>
        <v>0</v>
      </c>
      <c r="BL252" s="17" t="s">
        <v>168</v>
      </c>
      <c r="BM252" s="201" t="s">
        <v>378</v>
      </c>
    </row>
    <row r="253" spans="1:65" s="2" customFormat="1">
      <c r="A253" s="34"/>
      <c r="B253" s="35"/>
      <c r="C253" s="36"/>
      <c r="D253" s="203" t="s">
        <v>170</v>
      </c>
      <c r="E253" s="36"/>
      <c r="F253" s="204" t="s">
        <v>377</v>
      </c>
      <c r="G253" s="36"/>
      <c r="H253" s="36"/>
      <c r="I253" s="205"/>
      <c r="J253" s="205"/>
      <c r="K253" s="36"/>
      <c r="L253" s="36"/>
      <c r="M253" s="39"/>
      <c r="N253" s="206"/>
      <c r="O253" s="207"/>
      <c r="P253" s="71"/>
      <c r="Q253" s="71"/>
      <c r="R253" s="71"/>
      <c r="S253" s="71"/>
      <c r="T253" s="71"/>
      <c r="U253" s="71"/>
      <c r="V253" s="71"/>
      <c r="W253" s="71"/>
      <c r="X253" s="72"/>
      <c r="Y253" s="34"/>
      <c r="Z253" s="34"/>
      <c r="AA253" s="34"/>
      <c r="AB253" s="34"/>
      <c r="AC253" s="34"/>
      <c r="AD253" s="34"/>
      <c r="AE253" s="34"/>
      <c r="AT253" s="17" t="s">
        <v>170</v>
      </c>
      <c r="AU253" s="17" t="s">
        <v>84</v>
      </c>
    </row>
    <row r="254" spans="1:65" s="13" customFormat="1">
      <c r="B254" s="209"/>
      <c r="C254" s="210"/>
      <c r="D254" s="203" t="s">
        <v>195</v>
      </c>
      <c r="E254" s="211" t="s">
        <v>1</v>
      </c>
      <c r="F254" s="212" t="s">
        <v>895</v>
      </c>
      <c r="G254" s="210"/>
      <c r="H254" s="213">
        <v>120</v>
      </c>
      <c r="I254" s="214"/>
      <c r="J254" s="214"/>
      <c r="K254" s="210"/>
      <c r="L254" s="210"/>
      <c r="M254" s="215"/>
      <c r="N254" s="216"/>
      <c r="O254" s="217"/>
      <c r="P254" s="217"/>
      <c r="Q254" s="217"/>
      <c r="R254" s="217"/>
      <c r="S254" s="217"/>
      <c r="T254" s="217"/>
      <c r="U254" s="217"/>
      <c r="V254" s="217"/>
      <c r="W254" s="217"/>
      <c r="X254" s="218"/>
      <c r="AT254" s="219" t="s">
        <v>195</v>
      </c>
      <c r="AU254" s="219" t="s">
        <v>84</v>
      </c>
      <c r="AV254" s="13" t="s">
        <v>84</v>
      </c>
      <c r="AW254" s="13" t="s">
        <v>5</v>
      </c>
      <c r="AX254" s="13" t="s">
        <v>74</v>
      </c>
      <c r="AY254" s="219" t="s">
        <v>160</v>
      </c>
    </row>
    <row r="255" spans="1:65" s="13" customFormat="1">
      <c r="B255" s="209"/>
      <c r="C255" s="210"/>
      <c r="D255" s="203" t="s">
        <v>195</v>
      </c>
      <c r="E255" s="211" t="s">
        <v>1</v>
      </c>
      <c r="F255" s="212" t="s">
        <v>382</v>
      </c>
      <c r="G255" s="210"/>
      <c r="H255" s="213">
        <v>600</v>
      </c>
      <c r="I255" s="214"/>
      <c r="J255" s="214"/>
      <c r="K255" s="210"/>
      <c r="L255" s="210"/>
      <c r="M255" s="215"/>
      <c r="N255" s="216"/>
      <c r="O255" s="217"/>
      <c r="P255" s="217"/>
      <c r="Q255" s="217"/>
      <c r="R255" s="217"/>
      <c r="S255" s="217"/>
      <c r="T255" s="217"/>
      <c r="U255" s="217"/>
      <c r="V255" s="217"/>
      <c r="W255" s="217"/>
      <c r="X255" s="218"/>
      <c r="AT255" s="219" t="s">
        <v>195</v>
      </c>
      <c r="AU255" s="219" t="s">
        <v>84</v>
      </c>
      <c r="AV255" s="13" t="s">
        <v>84</v>
      </c>
      <c r="AW255" s="13" t="s">
        <v>5</v>
      </c>
      <c r="AX255" s="13" t="s">
        <v>74</v>
      </c>
      <c r="AY255" s="219" t="s">
        <v>160</v>
      </c>
    </row>
    <row r="256" spans="1:65" s="14" customFormat="1">
      <c r="B256" s="220"/>
      <c r="C256" s="221"/>
      <c r="D256" s="203" t="s">
        <v>195</v>
      </c>
      <c r="E256" s="222" t="s">
        <v>1</v>
      </c>
      <c r="F256" s="223" t="s">
        <v>198</v>
      </c>
      <c r="G256" s="221"/>
      <c r="H256" s="224">
        <v>720</v>
      </c>
      <c r="I256" s="225"/>
      <c r="J256" s="225"/>
      <c r="K256" s="221"/>
      <c r="L256" s="221"/>
      <c r="M256" s="226"/>
      <c r="N256" s="227"/>
      <c r="O256" s="228"/>
      <c r="P256" s="228"/>
      <c r="Q256" s="228"/>
      <c r="R256" s="228"/>
      <c r="S256" s="228"/>
      <c r="T256" s="228"/>
      <c r="U256" s="228"/>
      <c r="V256" s="228"/>
      <c r="W256" s="228"/>
      <c r="X256" s="229"/>
      <c r="AT256" s="230" t="s">
        <v>195</v>
      </c>
      <c r="AU256" s="230" t="s">
        <v>84</v>
      </c>
      <c r="AV256" s="14" t="s">
        <v>168</v>
      </c>
      <c r="AW256" s="14" t="s">
        <v>5</v>
      </c>
      <c r="AX256" s="14" t="s">
        <v>82</v>
      </c>
      <c r="AY256" s="230" t="s">
        <v>160</v>
      </c>
    </row>
    <row r="257" spans="1:65" s="12" customFormat="1" ht="25.9" customHeight="1">
      <c r="B257" s="172"/>
      <c r="C257" s="173"/>
      <c r="D257" s="174" t="s">
        <v>73</v>
      </c>
      <c r="E257" s="175" t="s">
        <v>383</v>
      </c>
      <c r="F257" s="175" t="s">
        <v>384</v>
      </c>
      <c r="G257" s="173"/>
      <c r="H257" s="173"/>
      <c r="I257" s="176"/>
      <c r="J257" s="176"/>
      <c r="K257" s="177">
        <f>BK257</f>
        <v>0</v>
      </c>
      <c r="L257" s="173"/>
      <c r="M257" s="178"/>
      <c r="N257" s="179"/>
      <c r="O257" s="180"/>
      <c r="P257" s="180"/>
      <c r="Q257" s="181">
        <f>SUM(Q258:Q290)</f>
        <v>0</v>
      </c>
      <c r="R257" s="181">
        <f>SUM(R258:R290)</f>
        <v>0</v>
      </c>
      <c r="S257" s="180"/>
      <c r="T257" s="182">
        <f>SUM(T258:T290)</f>
        <v>0</v>
      </c>
      <c r="U257" s="180"/>
      <c r="V257" s="182">
        <f>SUM(V258:V290)</f>
        <v>0</v>
      </c>
      <c r="W257" s="180"/>
      <c r="X257" s="183">
        <f>SUM(X258:X290)</f>
        <v>0</v>
      </c>
      <c r="AR257" s="184" t="s">
        <v>168</v>
      </c>
      <c r="AT257" s="185" t="s">
        <v>73</v>
      </c>
      <c r="AU257" s="185" t="s">
        <v>74</v>
      </c>
      <c r="AY257" s="184" t="s">
        <v>160</v>
      </c>
      <c r="BK257" s="186">
        <f>SUM(BK258:BK290)</f>
        <v>0</v>
      </c>
    </row>
    <row r="258" spans="1:65" s="2" customFormat="1" ht="24.2" customHeight="1">
      <c r="A258" s="34"/>
      <c r="B258" s="35"/>
      <c r="C258" s="189" t="s">
        <v>391</v>
      </c>
      <c r="D258" s="189" t="s">
        <v>163</v>
      </c>
      <c r="E258" s="190" t="s">
        <v>386</v>
      </c>
      <c r="F258" s="191" t="s">
        <v>387</v>
      </c>
      <c r="G258" s="192" t="s">
        <v>176</v>
      </c>
      <c r="H258" s="193">
        <v>1</v>
      </c>
      <c r="I258" s="194"/>
      <c r="J258" s="194"/>
      <c r="K258" s="195">
        <f>ROUND(P258*H258,2)</f>
        <v>0</v>
      </c>
      <c r="L258" s="191" t="s">
        <v>167</v>
      </c>
      <c r="M258" s="39"/>
      <c r="N258" s="196" t="s">
        <v>1</v>
      </c>
      <c r="O258" s="197" t="s">
        <v>37</v>
      </c>
      <c r="P258" s="198">
        <f>I258+J258</f>
        <v>0</v>
      </c>
      <c r="Q258" s="198">
        <f>ROUND(I258*H258,2)</f>
        <v>0</v>
      </c>
      <c r="R258" s="198">
        <f>ROUND(J258*H258,2)</f>
        <v>0</v>
      </c>
      <c r="S258" s="71"/>
      <c r="T258" s="199">
        <f>S258*H258</f>
        <v>0</v>
      </c>
      <c r="U258" s="199">
        <v>0</v>
      </c>
      <c r="V258" s="199">
        <f>U258*H258</f>
        <v>0</v>
      </c>
      <c r="W258" s="199">
        <v>0</v>
      </c>
      <c r="X258" s="200">
        <f>W258*H258</f>
        <v>0</v>
      </c>
      <c r="Y258" s="34"/>
      <c r="Z258" s="34"/>
      <c r="AA258" s="34"/>
      <c r="AB258" s="34"/>
      <c r="AC258" s="34"/>
      <c r="AD258" s="34"/>
      <c r="AE258" s="34"/>
      <c r="AR258" s="201" t="s">
        <v>388</v>
      </c>
      <c r="AT258" s="201" t="s">
        <v>163</v>
      </c>
      <c r="AU258" s="201" t="s">
        <v>82</v>
      </c>
      <c r="AY258" s="17" t="s">
        <v>160</v>
      </c>
      <c r="BE258" s="202">
        <f>IF(O258="základní",K258,0)</f>
        <v>0</v>
      </c>
      <c r="BF258" s="202">
        <f>IF(O258="snížená",K258,0)</f>
        <v>0</v>
      </c>
      <c r="BG258" s="202">
        <f>IF(O258="zákl. přenesená",K258,0)</f>
        <v>0</v>
      </c>
      <c r="BH258" s="202">
        <f>IF(O258="sníž. přenesená",K258,0)</f>
        <v>0</v>
      </c>
      <c r="BI258" s="202">
        <f>IF(O258="nulová",K258,0)</f>
        <v>0</v>
      </c>
      <c r="BJ258" s="17" t="s">
        <v>82</v>
      </c>
      <c r="BK258" s="202">
        <f>ROUND(P258*H258,2)</f>
        <v>0</v>
      </c>
      <c r="BL258" s="17" t="s">
        <v>388</v>
      </c>
      <c r="BM258" s="201" t="s">
        <v>389</v>
      </c>
    </row>
    <row r="259" spans="1:65" s="2" customFormat="1" ht="19.5">
      <c r="A259" s="34"/>
      <c r="B259" s="35"/>
      <c r="C259" s="36"/>
      <c r="D259" s="203" t="s">
        <v>170</v>
      </c>
      <c r="E259" s="36"/>
      <c r="F259" s="204" t="s">
        <v>390</v>
      </c>
      <c r="G259" s="36"/>
      <c r="H259" s="36"/>
      <c r="I259" s="205"/>
      <c r="J259" s="205"/>
      <c r="K259" s="36"/>
      <c r="L259" s="36"/>
      <c r="M259" s="39"/>
      <c r="N259" s="206"/>
      <c r="O259" s="207"/>
      <c r="P259" s="71"/>
      <c r="Q259" s="71"/>
      <c r="R259" s="71"/>
      <c r="S259" s="71"/>
      <c r="T259" s="71"/>
      <c r="U259" s="71"/>
      <c r="V259" s="71"/>
      <c r="W259" s="71"/>
      <c r="X259" s="72"/>
      <c r="Y259" s="34"/>
      <c r="Z259" s="34"/>
      <c r="AA259" s="34"/>
      <c r="AB259" s="34"/>
      <c r="AC259" s="34"/>
      <c r="AD259" s="34"/>
      <c r="AE259" s="34"/>
      <c r="AT259" s="17" t="s">
        <v>170</v>
      </c>
      <c r="AU259" s="17" t="s">
        <v>82</v>
      </c>
    </row>
    <row r="260" spans="1:65" s="2" customFormat="1" ht="24">
      <c r="A260" s="34"/>
      <c r="B260" s="35"/>
      <c r="C260" s="189" t="s">
        <v>395</v>
      </c>
      <c r="D260" s="189" t="s">
        <v>163</v>
      </c>
      <c r="E260" s="190" t="s">
        <v>392</v>
      </c>
      <c r="F260" s="191" t="s">
        <v>393</v>
      </c>
      <c r="G260" s="192" t="s">
        <v>176</v>
      </c>
      <c r="H260" s="193">
        <v>1</v>
      </c>
      <c r="I260" s="194"/>
      <c r="J260" s="194"/>
      <c r="K260" s="195">
        <f>ROUND(P260*H260,2)</f>
        <v>0</v>
      </c>
      <c r="L260" s="191" t="s">
        <v>167</v>
      </c>
      <c r="M260" s="39"/>
      <c r="N260" s="196" t="s">
        <v>1</v>
      </c>
      <c r="O260" s="197" t="s">
        <v>37</v>
      </c>
      <c r="P260" s="198">
        <f>I260+J260</f>
        <v>0</v>
      </c>
      <c r="Q260" s="198">
        <f>ROUND(I260*H260,2)</f>
        <v>0</v>
      </c>
      <c r="R260" s="198">
        <f>ROUND(J260*H260,2)</f>
        <v>0</v>
      </c>
      <c r="S260" s="71"/>
      <c r="T260" s="199">
        <f>S260*H260</f>
        <v>0</v>
      </c>
      <c r="U260" s="199">
        <v>0</v>
      </c>
      <c r="V260" s="199">
        <f>U260*H260</f>
        <v>0</v>
      </c>
      <c r="W260" s="199">
        <v>0</v>
      </c>
      <c r="X260" s="200">
        <f>W260*H260</f>
        <v>0</v>
      </c>
      <c r="Y260" s="34"/>
      <c r="Z260" s="34"/>
      <c r="AA260" s="34"/>
      <c r="AB260" s="34"/>
      <c r="AC260" s="34"/>
      <c r="AD260" s="34"/>
      <c r="AE260" s="34"/>
      <c r="AR260" s="201" t="s">
        <v>388</v>
      </c>
      <c r="AT260" s="201" t="s">
        <v>163</v>
      </c>
      <c r="AU260" s="201" t="s">
        <v>82</v>
      </c>
      <c r="AY260" s="17" t="s">
        <v>160</v>
      </c>
      <c r="BE260" s="202">
        <f>IF(O260="základní",K260,0)</f>
        <v>0</v>
      </c>
      <c r="BF260" s="202">
        <f>IF(O260="snížená",K260,0)</f>
        <v>0</v>
      </c>
      <c r="BG260" s="202">
        <f>IF(O260="zákl. přenesená",K260,0)</f>
        <v>0</v>
      </c>
      <c r="BH260" s="202">
        <f>IF(O260="sníž. přenesená",K260,0)</f>
        <v>0</v>
      </c>
      <c r="BI260" s="202">
        <f>IF(O260="nulová",K260,0)</f>
        <v>0</v>
      </c>
      <c r="BJ260" s="17" t="s">
        <v>82</v>
      </c>
      <c r="BK260" s="202">
        <f>ROUND(P260*H260,2)</f>
        <v>0</v>
      </c>
      <c r="BL260" s="17" t="s">
        <v>388</v>
      </c>
      <c r="BM260" s="201" t="s">
        <v>394</v>
      </c>
    </row>
    <row r="261" spans="1:65" s="2" customFormat="1">
      <c r="A261" s="34"/>
      <c r="B261" s="35"/>
      <c r="C261" s="36"/>
      <c r="D261" s="203" t="s">
        <v>170</v>
      </c>
      <c r="E261" s="36"/>
      <c r="F261" s="204" t="s">
        <v>393</v>
      </c>
      <c r="G261" s="36"/>
      <c r="H261" s="36"/>
      <c r="I261" s="205"/>
      <c r="J261" s="205"/>
      <c r="K261" s="36"/>
      <c r="L261" s="36"/>
      <c r="M261" s="39"/>
      <c r="N261" s="206"/>
      <c r="O261" s="207"/>
      <c r="P261" s="71"/>
      <c r="Q261" s="71"/>
      <c r="R261" s="71"/>
      <c r="S261" s="71"/>
      <c r="T261" s="71"/>
      <c r="U261" s="71"/>
      <c r="V261" s="71"/>
      <c r="W261" s="71"/>
      <c r="X261" s="72"/>
      <c r="Y261" s="34"/>
      <c r="Z261" s="34"/>
      <c r="AA261" s="34"/>
      <c r="AB261" s="34"/>
      <c r="AC261" s="34"/>
      <c r="AD261" s="34"/>
      <c r="AE261" s="34"/>
      <c r="AT261" s="17" t="s">
        <v>170</v>
      </c>
      <c r="AU261" s="17" t="s">
        <v>82</v>
      </c>
    </row>
    <row r="262" spans="1:65" s="2" customFormat="1" ht="60">
      <c r="A262" s="34"/>
      <c r="B262" s="35"/>
      <c r="C262" s="189" t="s">
        <v>402</v>
      </c>
      <c r="D262" s="189" t="s">
        <v>163</v>
      </c>
      <c r="E262" s="190" t="s">
        <v>396</v>
      </c>
      <c r="F262" s="191" t="s">
        <v>397</v>
      </c>
      <c r="G262" s="192" t="s">
        <v>176</v>
      </c>
      <c r="H262" s="193">
        <v>5</v>
      </c>
      <c r="I262" s="194"/>
      <c r="J262" s="194"/>
      <c r="K262" s="195">
        <f>ROUND(P262*H262,2)</f>
        <v>0</v>
      </c>
      <c r="L262" s="191" t="s">
        <v>167</v>
      </c>
      <c r="M262" s="39"/>
      <c r="N262" s="196" t="s">
        <v>1</v>
      </c>
      <c r="O262" s="197" t="s">
        <v>37</v>
      </c>
      <c r="P262" s="198">
        <f>I262+J262</f>
        <v>0</v>
      </c>
      <c r="Q262" s="198">
        <f>ROUND(I262*H262,2)</f>
        <v>0</v>
      </c>
      <c r="R262" s="198">
        <f>ROUND(J262*H262,2)</f>
        <v>0</v>
      </c>
      <c r="S262" s="71"/>
      <c r="T262" s="199">
        <f>S262*H262</f>
        <v>0</v>
      </c>
      <c r="U262" s="199">
        <v>0</v>
      </c>
      <c r="V262" s="199">
        <f>U262*H262</f>
        <v>0</v>
      </c>
      <c r="W262" s="199">
        <v>0</v>
      </c>
      <c r="X262" s="200">
        <f>W262*H262</f>
        <v>0</v>
      </c>
      <c r="Y262" s="34"/>
      <c r="Z262" s="34"/>
      <c r="AA262" s="34"/>
      <c r="AB262" s="34"/>
      <c r="AC262" s="34"/>
      <c r="AD262" s="34"/>
      <c r="AE262" s="34"/>
      <c r="AR262" s="201" t="s">
        <v>388</v>
      </c>
      <c r="AT262" s="201" t="s">
        <v>163</v>
      </c>
      <c r="AU262" s="201" t="s">
        <v>82</v>
      </c>
      <c r="AY262" s="17" t="s">
        <v>160</v>
      </c>
      <c r="BE262" s="202">
        <f>IF(O262="základní",K262,0)</f>
        <v>0</v>
      </c>
      <c r="BF262" s="202">
        <f>IF(O262="snížená",K262,0)</f>
        <v>0</v>
      </c>
      <c r="BG262" s="202">
        <f>IF(O262="zákl. přenesená",K262,0)</f>
        <v>0</v>
      </c>
      <c r="BH262" s="202">
        <f>IF(O262="sníž. přenesená",K262,0)</f>
        <v>0</v>
      </c>
      <c r="BI262" s="202">
        <f>IF(O262="nulová",K262,0)</f>
        <v>0</v>
      </c>
      <c r="BJ262" s="17" t="s">
        <v>82</v>
      </c>
      <c r="BK262" s="202">
        <f>ROUND(P262*H262,2)</f>
        <v>0</v>
      </c>
      <c r="BL262" s="17" t="s">
        <v>388</v>
      </c>
      <c r="BM262" s="201" t="s">
        <v>398</v>
      </c>
    </row>
    <row r="263" spans="1:65" s="2" customFormat="1" ht="78">
      <c r="A263" s="34"/>
      <c r="B263" s="35"/>
      <c r="C263" s="36"/>
      <c r="D263" s="203" t="s">
        <v>170</v>
      </c>
      <c r="E263" s="36"/>
      <c r="F263" s="204" t="s">
        <v>399</v>
      </c>
      <c r="G263" s="36"/>
      <c r="H263" s="36"/>
      <c r="I263" s="205"/>
      <c r="J263" s="205"/>
      <c r="K263" s="36"/>
      <c r="L263" s="36"/>
      <c r="M263" s="39"/>
      <c r="N263" s="206"/>
      <c r="O263" s="207"/>
      <c r="P263" s="71"/>
      <c r="Q263" s="71"/>
      <c r="R263" s="71"/>
      <c r="S263" s="71"/>
      <c r="T263" s="71"/>
      <c r="U263" s="71"/>
      <c r="V263" s="71"/>
      <c r="W263" s="71"/>
      <c r="X263" s="72"/>
      <c r="Y263" s="34"/>
      <c r="Z263" s="34"/>
      <c r="AA263" s="34"/>
      <c r="AB263" s="34"/>
      <c r="AC263" s="34"/>
      <c r="AD263" s="34"/>
      <c r="AE263" s="34"/>
      <c r="AT263" s="17" t="s">
        <v>170</v>
      </c>
      <c r="AU263" s="17" t="s">
        <v>82</v>
      </c>
    </row>
    <row r="264" spans="1:65" s="2" customFormat="1" ht="58.5">
      <c r="A264" s="34"/>
      <c r="B264" s="35"/>
      <c r="C264" s="36"/>
      <c r="D264" s="203" t="s">
        <v>172</v>
      </c>
      <c r="E264" s="36"/>
      <c r="F264" s="208" t="s">
        <v>400</v>
      </c>
      <c r="G264" s="36"/>
      <c r="H264" s="36"/>
      <c r="I264" s="205"/>
      <c r="J264" s="205"/>
      <c r="K264" s="36"/>
      <c r="L264" s="36"/>
      <c r="M264" s="39"/>
      <c r="N264" s="206"/>
      <c r="O264" s="207"/>
      <c r="P264" s="71"/>
      <c r="Q264" s="71"/>
      <c r="R264" s="71"/>
      <c r="S264" s="71"/>
      <c r="T264" s="71"/>
      <c r="U264" s="71"/>
      <c r="V264" s="71"/>
      <c r="W264" s="71"/>
      <c r="X264" s="72"/>
      <c r="Y264" s="34"/>
      <c r="Z264" s="34"/>
      <c r="AA264" s="34"/>
      <c r="AB264" s="34"/>
      <c r="AC264" s="34"/>
      <c r="AD264" s="34"/>
      <c r="AE264" s="34"/>
      <c r="AT264" s="17" t="s">
        <v>172</v>
      </c>
      <c r="AU264" s="17" t="s">
        <v>82</v>
      </c>
    </row>
    <row r="265" spans="1:65" s="2" customFormat="1" ht="19.5">
      <c r="A265" s="34"/>
      <c r="B265" s="35"/>
      <c r="C265" s="36"/>
      <c r="D265" s="203" t="s">
        <v>180</v>
      </c>
      <c r="E265" s="36"/>
      <c r="F265" s="208" t="s">
        <v>401</v>
      </c>
      <c r="G265" s="36"/>
      <c r="H265" s="36"/>
      <c r="I265" s="205"/>
      <c r="J265" s="205"/>
      <c r="K265" s="36"/>
      <c r="L265" s="36"/>
      <c r="M265" s="39"/>
      <c r="N265" s="206"/>
      <c r="O265" s="207"/>
      <c r="P265" s="71"/>
      <c r="Q265" s="71"/>
      <c r="R265" s="71"/>
      <c r="S265" s="71"/>
      <c r="T265" s="71"/>
      <c r="U265" s="71"/>
      <c r="V265" s="71"/>
      <c r="W265" s="71"/>
      <c r="X265" s="72"/>
      <c r="Y265" s="34"/>
      <c r="Z265" s="34"/>
      <c r="AA265" s="34"/>
      <c r="AB265" s="34"/>
      <c r="AC265" s="34"/>
      <c r="AD265" s="34"/>
      <c r="AE265" s="34"/>
      <c r="AT265" s="17" t="s">
        <v>180</v>
      </c>
      <c r="AU265" s="17" t="s">
        <v>82</v>
      </c>
    </row>
    <row r="266" spans="1:65" s="2" customFormat="1" ht="55.5" customHeight="1">
      <c r="A266" s="34"/>
      <c r="B266" s="35"/>
      <c r="C266" s="189" t="s">
        <v>409</v>
      </c>
      <c r="D266" s="189" t="s">
        <v>163</v>
      </c>
      <c r="E266" s="190" t="s">
        <v>403</v>
      </c>
      <c r="F266" s="191" t="s">
        <v>404</v>
      </c>
      <c r="G266" s="192" t="s">
        <v>338</v>
      </c>
      <c r="H266" s="193">
        <v>499.5</v>
      </c>
      <c r="I266" s="194"/>
      <c r="J266" s="194"/>
      <c r="K266" s="195">
        <f>ROUND(P266*H266,2)</f>
        <v>0</v>
      </c>
      <c r="L266" s="191" t="s">
        <v>167</v>
      </c>
      <c r="M266" s="39"/>
      <c r="N266" s="196" t="s">
        <v>1</v>
      </c>
      <c r="O266" s="197" t="s">
        <v>37</v>
      </c>
      <c r="P266" s="198">
        <f>I266+J266</f>
        <v>0</v>
      </c>
      <c r="Q266" s="198">
        <f>ROUND(I266*H266,2)</f>
        <v>0</v>
      </c>
      <c r="R266" s="198">
        <f>ROUND(J266*H266,2)</f>
        <v>0</v>
      </c>
      <c r="S266" s="71"/>
      <c r="T266" s="199">
        <f>S266*H266</f>
        <v>0</v>
      </c>
      <c r="U266" s="199">
        <v>0</v>
      </c>
      <c r="V266" s="199">
        <f>U266*H266</f>
        <v>0</v>
      </c>
      <c r="W266" s="199">
        <v>0</v>
      </c>
      <c r="X266" s="200">
        <f>W266*H266</f>
        <v>0</v>
      </c>
      <c r="Y266" s="34"/>
      <c r="Z266" s="34"/>
      <c r="AA266" s="34"/>
      <c r="AB266" s="34"/>
      <c r="AC266" s="34"/>
      <c r="AD266" s="34"/>
      <c r="AE266" s="34"/>
      <c r="AR266" s="201" t="s">
        <v>388</v>
      </c>
      <c r="AT266" s="201" t="s">
        <v>163</v>
      </c>
      <c r="AU266" s="201" t="s">
        <v>82</v>
      </c>
      <c r="AY266" s="17" t="s">
        <v>160</v>
      </c>
      <c r="BE266" s="202">
        <f>IF(O266="základní",K266,0)</f>
        <v>0</v>
      </c>
      <c r="BF266" s="202">
        <f>IF(O266="snížená",K266,0)</f>
        <v>0</v>
      </c>
      <c r="BG266" s="202">
        <f>IF(O266="zákl. přenesená",K266,0)</f>
        <v>0</v>
      </c>
      <c r="BH266" s="202">
        <f>IF(O266="sníž. přenesená",K266,0)</f>
        <v>0</v>
      </c>
      <c r="BI266" s="202">
        <f>IF(O266="nulová",K266,0)</f>
        <v>0</v>
      </c>
      <c r="BJ266" s="17" t="s">
        <v>82</v>
      </c>
      <c r="BK266" s="202">
        <f>ROUND(P266*H266,2)</f>
        <v>0</v>
      </c>
      <c r="BL266" s="17" t="s">
        <v>388</v>
      </c>
      <c r="BM266" s="201" t="s">
        <v>896</v>
      </c>
    </row>
    <row r="267" spans="1:65" s="2" customFormat="1" ht="78">
      <c r="A267" s="34"/>
      <c r="B267" s="35"/>
      <c r="C267" s="36"/>
      <c r="D267" s="203" t="s">
        <v>170</v>
      </c>
      <c r="E267" s="36"/>
      <c r="F267" s="204" t="s">
        <v>406</v>
      </c>
      <c r="G267" s="36"/>
      <c r="H267" s="36"/>
      <c r="I267" s="205"/>
      <c r="J267" s="205"/>
      <c r="K267" s="36"/>
      <c r="L267" s="36"/>
      <c r="M267" s="39"/>
      <c r="N267" s="206"/>
      <c r="O267" s="207"/>
      <c r="P267" s="71"/>
      <c r="Q267" s="71"/>
      <c r="R267" s="71"/>
      <c r="S267" s="71"/>
      <c r="T267" s="71"/>
      <c r="U267" s="71"/>
      <c r="V267" s="71"/>
      <c r="W267" s="71"/>
      <c r="X267" s="72"/>
      <c r="Y267" s="34"/>
      <c r="Z267" s="34"/>
      <c r="AA267" s="34"/>
      <c r="AB267" s="34"/>
      <c r="AC267" s="34"/>
      <c r="AD267" s="34"/>
      <c r="AE267" s="34"/>
      <c r="AT267" s="17" t="s">
        <v>170</v>
      </c>
      <c r="AU267" s="17" t="s">
        <v>82</v>
      </c>
    </row>
    <row r="268" spans="1:65" s="2" customFormat="1" ht="58.5">
      <c r="A268" s="34"/>
      <c r="B268" s="35"/>
      <c r="C268" s="36"/>
      <c r="D268" s="203" t="s">
        <v>172</v>
      </c>
      <c r="E268" s="36"/>
      <c r="F268" s="208" t="s">
        <v>400</v>
      </c>
      <c r="G268" s="36"/>
      <c r="H268" s="36"/>
      <c r="I268" s="205"/>
      <c r="J268" s="205"/>
      <c r="K268" s="36"/>
      <c r="L268" s="36"/>
      <c r="M268" s="39"/>
      <c r="N268" s="206"/>
      <c r="O268" s="207"/>
      <c r="P268" s="71"/>
      <c r="Q268" s="71"/>
      <c r="R268" s="71"/>
      <c r="S268" s="71"/>
      <c r="T268" s="71"/>
      <c r="U268" s="71"/>
      <c r="V268" s="71"/>
      <c r="W268" s="71"/>
      <c r="X268" s="72"/>
      <c r="Y268" s="34"/>
      <c r="Z268" s="34"/>
      <c r="AA268" s="34"/>
      <c r="AB268" s="34"/>
      <c r="AC268" s="34"/>
      <c r="AD268" s="34"/>
      <c r="AE268" s="34"/>
      <c r="AT268" s="17" t="s">
        <v>172</v>
      </c>
      <c r="AU268" s="17" t="s">
        <v>82</v>
      </c>
    </row>
    <row r="269" spans="1:65" s="2" customFormat="1" ht="19.5">
      <c r="A269" s="34"/>
      <c r="B269" s="35"/>
      <c r="C269" s="36"/>
      <c r="D269" s="203" t="s">
        <v>180</v>
      </c>
      <c r="E269" s="36"/>
      <c r="F269" s="208" t="s">
        <v>407</v>
      </c>
      <c r="G269" s="36"/>
      <c r="H269" s="36"/>
      <c r="I269" s="205"/>
      <c r="J269" s="205"/>
      <c r="K269" s="36"/>
      <c r="L269" s="36"/>
      <c r="M269" s="39"/>
      <c r="N269" s="206"/>
      <c r="O269" s="207"/>
      <c r="P269" s="71"/>
      <c r="Q269" s="71"/>
      <c r="R269" s="71"/>
      <c r="S269" s="71"/>
      <c r="T269" s="71"/>
      <c r="U269" s="71"/>
      <c r="V269" s="71"/>
      <c r="W269" s="71"/>
      <c r="X269" s="72"/>
      <c r="Y269" s="34"/>
      <c r="Z269" s="34"/>
      <c r="AA269" s="34"/>
      <c r="AB269" s="34"/>
      <c r="AC269" s="34"/>
      <c r="AD269" s="34"/>
      <c r="AE269" s="34"/>
      <c r="AT269" s="17" t="s">
        <v>180</v>
      </c>
      <c r="AU269" s="17" t="s">
        <v>82</v>
      </c>
    </row>
    <row r="270" spans="1:65" s="13" customFormat="1">
      <c r="B270" s="209"/>
      <c r="C270" s="210"/>
      <c r="D270" s="203" t="s">
        <v>195</v>
      </c>
      <c r="E270" s="211" t="s">
        <v>1</v>
      </c>
      <c r="F270" s="212" t="s">
        <v>897</v>
      </c>
      <c r="G270" s="210"/>
      <c r="H270" s="213">
        <v>499.5</v>
      </c>
      <c r="I270" s="214"/>
      <c r="J270" s="214"/>
      <c r="K270" s="210"/>
      <c r="L270" s="210"/>
      <c r="M270" s="215"/>
      <c r="N270" s="216"/>
      <c r="O270" s="217"/>
      <c r="P270" s="217"/>
      <c r="Q270" s="217"/>
      <c r="R270" s="217"/>
      <c r="S270" s="217"/>
      <c r="T270" s="217"/>
      <c r="U270" s="217"/>
      <c r="V270" s="217"/>
      <c r="W270" s="217"/>
      <c r="X270" s="218"/>
      <c r="AT270" s="219" t="s">
        <v>195</v>
      </c>
      <c r="AU270" s="219" t="s">
        <v>82</v>
      </c>
      <c r="AV270" s="13" t="s">
        <v>84</v>
      </c>
      <c r="AW270" s="13" t="s">
        <v>5</v>
      </c>
      <c r="AX270" s="13" t="s">
        <v>74</v>
      </c>
      <c r="AY270" s="219" t="s">
        <v>160</v>
      </c>
    </row>
    <row r="271" spans="1:65" s="14" customFormat="1">
      <c r="B271" s="220"/>
      <c r="C271" s="221"/>
      <c r="D271" s="203" t="s">
        <v>195</v>
      </c>
      <c r="E271" s="222" t="s">
        <v>1</v>
      </c>
      <c r="F271" s="223" t="s">
        <v>198</v>
      </c>
      <c r="G271" s="221"/>
      <c r="H271" s="224">
        <v>499.5</v>
      </c>
      <c r="I271" s="225"/>
      <c r="J271" s="225"/>
      <c r="K271" s="221"/>
      <c r="L271" s="221"/>
      <c r="M271" s="226"/>
      <c r="N271" s="227"/>
      <c r="O271" s="228"/>
      <c r="P271" s="228"/>
      <c r="Q271" s="228"/>
      <c r="R271" s="228"/>
      <c r="S271" s="228"/>
      <c r="T271" s="228"/>
      <c r="U271" s="228"/>
      <c r="V271" s="228"/>
      <c r="W271" s="228"/>
      <c r="X271" s="229"/>
      <c r="AT271" s="230" t="s">
        <v>195</v>
      </c>
      <c r="AU271" s="230" t="s">
        <v>82</v>
      </c>
      <c r="AV271" s="14" t="s">
        <v>168</v>
      </c>
      <c r="AW271" s="14" t="s">
        <v>5</v>
      </c>
      <c r="AX271" s="14" t="s">
        <v>82</v>
      </c>
      <c r="AY271" s="230" t="s">
        <v>160</v>
      </c>
    </row>
    <row r="272" spans="1:65" s="2" customFormat="1" ht="48">
      <c r="A272" s="34"/>
      <c r="B272" s="35"/>
      <c r="C272" s="189" t="s">
        <v>415</v>
      </c>
      <c r="D272" s="189" t="s">
        <v>163</v>
      </c>
      <c r="E272" s="190" t="s">
        <v>410</v>
      </c>
      <c r="F272" s="191" t="s">
        <v>411</v>
      </c>
      <c r="G272" s="192" t="s">
        <v>338</v>
      </c>
      <c r="H272" s="193">
        <v>782.91200000000003</v>
      </c>
      <c r="I272" s="194"/>
      <c r="J272" s="194"/>
      <c r="K272" s="195">
        <f>ROUND(P272*H272,2)</f>
        <v>0</v>
      </c>
      <c r="L272" s="191" t="s">
        <v>167</v>
      </c>
      <c r="M272" s="39"/>
      <c r="N272" s="196" t="s">
        <v>1</v>
      </c>
      <c r="O272" s="197" t="s">
        <v>37</v>
      </c>
      <c r="P272" s="198">
        <f>I272+J272</f>
        <v>0</v>
      </c>
      <c r="Q272" s="198">
        <f>ROUND(I272*H272,2)</f>
        <v>0</v>
      </c>
      <c r="R272" s="198">
        <f>ROUND(J272*H272,2)</f>
        <v>0</v>
      </c>
      <c r="S272" s="71"/>
      <c r="T272" s="199">
        <f>S272*H272</f>
        <v>0</v>
      </c>
      <c r="U272" s="199">
        <v>0</v>
      </c>
      <c r="V272" s="199">
        <f>U272*H272</f>
        <v>0</v>
      </c>
      <c r="W272" s="199">
        <v>0</v>
      </c>
      <c r="X272" s="200">
        <f>W272*H272</f>
        <v>0</v>
      </c>
      <c r="Y272" s="34"/>
      <c r="Z272" s="34"/>
      <c r="AA272" s="34"/>
      <c r="AB272" s="34"/>
      <c r="AC272" s="34"/>
      <c r="AD272" s="34"/>
      <c r="AE272" s="34"/>
      <c r="AR272" s="201" t="s">
        <v>388</v>
      </c>
      <c r="AT272" s="201" t="s">
        <v>163</v>
      </c>
      <c r="AU272" s="201" t="s">
        <v>82</v>
      </c>
      <c r="AY272" s="17" t="s">
        <v>160</v>
      </c>
      <c r="BE272" s="202">
        <f>IF(O272="základní",K272,0)</f>
        <v>0</v>
      </c>
      <c r="BF272" s="202">
        <f>IF(O272="snížená",K272,0)</f>
        <v>0</v>
      </c>
      <c r="BG272" s="202">
        <f>IF(O272="zákl. přenesená",K272,0)</f>
        <v>0</v>
      </c>
      <c r="BH272" s="202">
        <f>IF(O272="sníž. přenesená",K272,0)</f>
        <v>0</v>
      </c>
      <c r="BI272" s="202">
        <f>IF(O272="nulová",K272,0)</f>
        <v>0</v>
      </c>
      <c r="BJ272" s="17" t="s">
        <v>82</v>
      </c>
      <c r="BK272" s="202">
        <f>ROUND(P272*H272,2)</f>
        <v>0</v>
      </c>
      <c r="BL272" s="17" t="s">
        <v>388</v>
      </c>
      <c r="BM272" s="201" t="s">
        <v>898</v>
      </c>
    </row>
    <row r="273" spans="1:65" s="2" customFormat="1" ht="97.5">
      <c r="A273" s="34"/>
      <c r="B273" s="35"/>
      <c r="C273" s="36"/>
      <c r="D273" s="203" t="s">
        <v>170</v>
      </c>
      <c r="E273" s="36"/>
      <c r="F273" s="204" t="s">
        <v>413</v>
      </c>
      <c r="G273" s="36"/>
      <c r="H273" s="36"/>
      <c r="I273" s="205"/>
      <c r="J273" s="205"/>
      <c r="K273" s="36"/>
      <c r="L273" s="36"/>
      <c r="M273" s="39"/>
      <c r="N273" s="206"/>
      <c r="O273" s="207"/>
      <c r="P273" s="71"/>
      <c r="Q273" s="71"/>
      <c r="R273" s="71"/>
      <c r="S273" s="71"/>
      <c r="T273" s="71"/>
      <c r="U273" s="71"/>
      <c r="V273" s="71"/>
      <c r="W273" s="71"/>
      <c r="X273" s="72"/>
      <c r="Y273" s="34"/>
      <c r="Z273" s="34"/>
      <c r="AA273" s="34"/>
      <c r="AB273" s="34"/>
      <c r="AC273" s="34"/>
      <c r="AD273" s="34"/>
      <c r="AE273" s="34"/>
      <c r="AT273" s="17" t="s">
        <v>170</v>
      </c>
      <c r="AU273" s="17" t="s">
        <v>82</v>
      </c>
    </row>
    <row r="274" spans="1:65" s="2" customFormat="1" ht="87.75">
      <c r="A274" s="34"/>
      <c r="B274" s="35"/>
      <c r="C274" s="36"/>
      <c r="D274" s="203" t="s">
        <v>172</v>
      </c>
      <c r="E274" s="36"/>
      <c r="F274" s="208" t="s">
        <v>414</v>
      </c>
      <c r="G274" s="36"/>
      <c r="H274" s="36"/>
      <c r="I274" s="205"/>
      <c r="J274" s="205"/>
      <c r="K274" s="36"/>
      <c r="L274" s="36"/>
      <c r="M274" s="39"/>
      <c r="N274" s="206"/>
      <c r="O274" s="207"/>
      <c r="P274" s="71"/>
      <c r="Q274" s="71"/>
      <c r="R274" s="71"/>
      <c r="S274" s="71"/>
      <c r="T274" s="71"/>
      <c r="U274" s="71"/>
      <c r="V274" s="71"/>
      <c r="W274" s="71"/>
      <c r="X274" s="72"/>
      <c r="Y274" s="34"/>
      <c r="Z274" s="34"/>
      <c r="AA274" s="34"/>
      <c r="AB274" s="34"/>
      <c r="AC274" s="34"/>
      <c r="AD274" s="34"/>
      <c r="AE274" s="34"/>
      <c r="AT274" s="17" t="s">
        <v>172</v>
      </c>
      <c r="AU274" s="17" t="s">
        <v>82</v>
      </c>
    </row>
    <row r="275" spans="1:65" s="2" customFormat="1" ht="19.5">
      <c r="A275" s="34"/>
      <c r="B275" s="35"/>
      <c r="C275" s="36"/>
      <c r="D275" s="203" t="s">
        <v>180</v>
      </c>
      <c r="E275" s="36"/>
      <c r="F275" s="208" t="s">
        <v>407</v>
      </c>
      <c r="G275" s="36"/>
      <c r="H275" s="36"/>
      <c r="I275" s="205"/>
      <c r="J275" s="205"/>
      <c r="K275" s="36"/>
      <c r="L275" s="36"/>
      <c r="M275" s="39"/>
      <c r="N275" s="206"/>
      <c r="O275" s="207"/>
      <c r="P275" s="71"/>
      <c r="Q275" s="71"/>
      <c r="R275" s="71"/>
      <c r="S275" s="71"/>
      <c r="T275" s="71"/>
      <c r="U275" s="71"/>
      <c r="V275" s="71"/>
      <c r="W275" s="71"/>
      <c r="X275" s="72"/>
      <c r="Y275" s="34"/>
      <c r="Z275" s="34"/>
      <c r="AA275" s="34"/>
      <c r="AB275" s="34"/>
      <c r="AC275" s="34"/>
      <c r="AD275" s="34"/>
      <c r="AE275" s="34"/>
      <c r="AT275" s="17" t="s">
        <v>180</v>
      </c>
      <c r="AU275" s="17" t="s">
        <v>82</v>
      </c>
    </row>
    <row r="276" spans="1:65" s="15" customFormat="1">
      <c r="B276" s="231"/>
      <c r="C276" s="232"/>
      <c r="D276" s="203" t="s">
        <v>195</v>
      </c>
      <c r="E276" s="233" t="s">
        <v>1</v>
      </c>
      <c r="F276" s="234" t="s">
        <v>899</v>
      </c>
      <c r="G276" s="232"/>
      <c r="H276" s="233" t="s">
        <v>1</v>
      </c>
      <c r="I276" s="235"/>
      <c r="J276" s="235"/>
      <c r="K276" s="232"/>
      <c r="L276" s="232"/>
      <c r="M276" s="236"/>
      <c r="N276" s="237"/>
      <c r="O276" s="238"/>
      <c r="P276" s="238"/>
      <c r="Q276" s="238"/>
      <c r="R276" s="238"/>
      <c r="S276" s="238"/>
      <c r="T276" s="238"/>
      <c r="U276" s="238"/>
      <c r="V276" s="238"/>
      <c r="W276" s="238"/>
      <c r="X276" s="239"/>
      <c r="AT276" s="240" t="s">
        <v>195</v>
      </c>
      <c r="AU276" s="240" t="s">
        <v>82</v>
      </c>
      <c r="AV276" s="15" t="s">
        <v>82</v>
      </c>
      <c r="AW276" s="15" t="s">
        <v>5</v>
      </c>
      <c r="AX276" s="15" t="s">
        <v>74</v>
      </c>
      <c r="AY276" s="240" t="s">
        <v>160</v>
      </c>
    </row>
    <row r="277" spans="1:65" s="13" customFormat="1">
      <c r="B277" s="209"/>
      <c r="C277" s="210"/>
      <c r="D277" s="203" t="s">
        <v>195</v>
      </c>
      <c r="E277" s="211" t="s">
        <v>1</v>
      </c>
      <c r="F277" s="212" t="s">
        <v>900</v>
      </c>
      <c r="G277" s="210"/>
      <c r="H277" s="213">
        <v>600</v>
      </c>
      <c r="I277" s="214"/>
      <c r="J277" s="214"/>
      <c r="K277" s="210"/>
      <c r="L277" s="210"/>
      <c r="M277" s="215"/>
      <c r="N277" s="216"/>
      <c r="O277" s="217"/>
      <c r="P277" s="217"/>
      <c r="Q277" s="217"/>
      <c r="R277" s="217"/>
      <c r="S277" s="217"/>
      <c r="T277" s="217"/>
      <c r="U277" s="217"/>
      <c r="V277" s="217"/>
      <c r="W277" s="217"/>
      <c r="X277" s="218"/>
      <c r="AT277" s="219" t="s">
        <v>195</v>
      </c>
      <c r="AU277" s="219" t="s">
        <v>82</v>
      </c>
      <c r="AV277" s="13" t="s">
        <v>84</v>
      </c>
      <c r="AW277" s="13" t="s">
        <v>5</v>
      </c>
      <c r="AX277" s="13" t="s">
        <v>74</v>
      </c>
      <c r="AY277" s="219" t="s">
        <v>160</v>
      </c>
    </row>
    <row r="278" spans="1:65" s="15" customFormat="1">
      <c r="B278" s="231"/>
      <c r="C278" s="232"/>
      <c r="D278" s="203" t="s">
        <v>195</v>
      </c>
      <c r="E278" s="233" t="s">
        <v>1</v>
      </c>
      <c r="F278" s="234" t="s">
        <v>901</v>
      </c>
      <c r="G278" s="232"/>
      <c r="H278" s="233" t="s">
        <v>1</v>
      </c>
      <c r="I278" s="235"/>
      <c r="J278" s="235"/>
      <c r="K278" s="232"/>
      <c r="L278" s="232"/>
      <c r="M278" s="236"/>
      <c r="N278" s="237"/>
      <c r="O278" s="238"/>
      <c r="P278" s="238"/>
      <c r="Q278" s="238"/>
      <c r="R278" s="238"/>
      <c r="S278" s="238"/>
      <c r="T278" s="238"/>
      <c r="U278" s="238"/>
      <c r="V278" s="238"/>
      <c r="W278" s="238"/>
      <c r="X278" s="239"/>
      <c r="AT278" s="240" t="s">
        <v>195</v>
      </c>
      <c r="AU278" s="240" t="s">
        <v>82</v>
      </c>
      <c r="AV278" s="15" t="s">
        <v>82</v>
      </c>
      <c r="AW278" s="15" t="s">
        <v>5</v>
      </c>
      <c r="AX278" s="15" t="s">
        <v>74</v>
      </c>
      <c r="AY278" s="240" t="s">
        <v>160</v>
      </c>
    </row>
    <row r="279" spans="1:65" s="13" customFormat="1">
      <c r="B279" s="209"/>
      <c r="C279" s="210"/>
      <c r="D279" s="203" t="s">
        <v>195</v>
      </c>
      <c r="E279" s="211" t="s">
        <v>1</v>
      </c>
      <c r="F279" s="212" t="s">
        <v>902</v>
      </c>
      <c r="G279" s="210"/>
      <c r="H279" s="213">
        <v>182.91200000000001</v>
      </c>
      <c r="I279" s="214"/>
      <c r="J279" s="214"/>
      <c r="K279" s="210"/>
      <c r="L279" s="210"/>
      <c r="M279" s="215"/>
      <c r="N279" s="216"/>
      <c r="O279" s="217"/>
      <c r="P279" s="217"/>
      <c r="Q279" s="217"/>
      <c r="R279" s="217"/>
      <c r="S279" s="217"/>
      <c r="T279" s="217"/>
      <c r="U279" s="217"/>
      <c r="V279" s="217"/>
      <c r="W279" s="217"/>
      <c r="X279" s="218"/>
      <c r="AT279" s="219" t="s">
        <v>195</v>
      </c>
      <c r="AU279" s="219" t="s">
        <v>82</v>
      </c>
      <c r="AV279" s="13" t="s">
        <v>84</v>
      </c>
      <c r="AW279" s="13" t="s">
        <v>5</v>
      </c>
      <c r="AX279" s="13" t="s">
        <v>74</v>
      </c>
      <c r="AY279" s="219" t="s">
        <v>160</v>
      </c>
    </row>
    <row r="280" spans="1:65" s="14" customFormat="1">
      <c r="B280" s="220"/>
      <c r="C280" s="221"/>
      <c r="D280" s="203" t="s">
        <v>195</v>
      </c>
      <c r="E280" s="222" t="s">
        <v>1</v>
      </c>
      <c r="F280" s="223" t="s">
        <v>198</v>
      </c>
      <c r="G280" s="221"/>
      <c r="H280" s="224">
        <v>782.91200000000003</v>
      </c>
      <c r="I280" s="225"/>
      <c r="J280" s="225"/>
      <c r="K280" s="221"/>
      <c r="L280" s="221"/>
      <c r="M280" s="226"/>
      <c r="N280" s="227"/>
      <c r="O280" s="228"/>
      <c r="P280" s="228"/>
      <c r="Q280" s="228"/>
      <c r="R280" s="228"/>
      <c r="S280" s="228"/>
      <c r="T280" s="228"/>
      <c r="U280" s="228"/>
      <c r="V280" s="228"/>
      <c r="W280" s="228"/>
      <c r="X280" s="229"/>
      <c r="AT280" s="230" t="s">
        <v>195</v>
      </c>
      <c r="AU280" s="230" t="s">
        <v>82</v>
      </c>
      <c r="AV280" s="14" t="s">
        <v>168</v>
      </c>
      <c r="AW280" s="14" t="s">
        <v>5</v>
      </c>
      <c r="AX280" s="14" t="s">
        <v>82</v>
      </c>
      <c r="AY280" s="230" t="s">
        <v>160</v>
      </c>
    </row>
    <row r="281" spans="1:65" s="2" customFormat="1" ht="24">
      <c r="A281" s="34"/>
      <c r="B281" s="35"/>
      <c r="C281" s="189" t="s">
        <v>422</v>
      </c>
      <c r="D281" s="189" t="s">
        <v>163</v>
      </c>
      <c r="E281" s="190" t="s">
        <v>416</v>
      </c>
      <c r="F281" s="191" t="s">
        <v>417</v>
      </c>
      <c r="G281" s="192" t="s">
        <v>338</v>
      </c>
      <c r="H281" s="193">
        <v>80.504999999999995</v>
      </c>
      <c r="I281" s="194"/>
      <c r="J281" s="194"/>
      <c r="K281" s="195">
        <f>ROUND(P281*H281,2)</f>
        <v>0</v>
      </c>
      <c r="L281" s="191" t="s">
        <v>167</v>
      </c>
      <c r="M281" s="39"/>
      <c r="N281" s="196" t="s">
        <v>1</v>
      </c>
      <c r="O281" s="197" t="s">
        <v>37</v>
      </c>
      <c r="P281" s="198">
        <f>I281+J281</f>
        <v>0</v>
      </c>
      <c r="Q281" s="198">
        <f>ROUND(I281*H281,2)</f>
        <v>0</v>
      </c>
      <c r="R281" s="198">
        <f>ROUND(J281*H281,2)</f>
        <v>0</v>
      </c>
      <c r="S281" s="71"/>
      <c r="T281" s="199">
        <f>S281*H281</f>
        <v>0</v>
      </c>
      <c r="U281" s="199">
        <v>0</v>
      </c>
      <c r="V281" s="199">
        <f>U281*H281</f>
        <v>0</v>
      </c>
      <c r="W281" s="199">
        <v>0</v>
      </c>
      <c r="X281" s="200">
        <f>W281*H281</f>
        <v>0</v>
      </c>
      <c r="Y281" s="34"/>
      <c r="Z281" s="34"/>
      <c r="AA281" s="34"/>
      <c r="AB281" s="34"/>
      <c r="AC281" s="34"/>
      <c r="AD281" s="34"/>
      <c r="AE281" s="34"/>
      <c r="AR281" s="201" t="s">
        <v>388</v>
      </c>
      <c r="AT281" s="201" t="s">
        <v>163</v>
      </c>
      <c r="AU281" s="201" t="s">
        <v>82</v>
      </c>
      <c r="AY281" s="17" t="s">
        <v>160</v>
      </c>
      <c r="BE281" s="202">
        <f>IF(O281="základní",K281,0)</f>
        <v>0</v>
      </c>
      <c r="BF281" s="202">
        <f>IF(O281="snížená",K281,0)</f>
        <v>0</v>
      </c>
      <c r="BG281" s="202">
        <f>IF(O281="zákl. přenesená",K281,0)</f>
        <v>0</v>
      </c>
      <c r="BH281" s="202">
        <f>IF(O281="sníž. přenesená",K281,0)</f>
        <v>0</v>
      </c>
      <c r="BI281" s="202">
        <f>IF(O281="nulová",K281,0)</f>
        <v>0</v>
      </c>
      <c r="BJ281" s="17" t="s">
        <v>82</v>
      </c>
      <c r="BK281" s="202">
        <f>ROUND(P281*H281,2)</f>
        <v>0</v>
      </c>
      <c r="BL281" s="17" t="s">
        <v>388</v>
      </c>
      <c r="BM281" s="201" t="s">
        <v>418</v>
      </c>
    </row>
    <row r="282" spans="1:65" s="2" customFormat="1" ht="48.75">
      <c r="A282" s="34"/>
      <c r="B282" s="35"/>
      <c r="C282" s="36"/>
      <c r="D282" s="203" t="s">
        <v>170</v>
      </c>
      <c r="E282" s="36"/>
      <c r="F282" s="204" t="s">
        <v>419</v>
      </c>
      <c r="G282" s="36"/>
      <c r="H282" s="36"/>
      <c r="I282" s="205"/>
      <c r="J282" s="205"/>
      <c r="K282" s="36"/>
      <c r="L282" s="36"/>
      <c r="M282" s="39"/>
      <c r="N282" s="206"/>
      <c r="O282" s="207"/>
      <c r="P282" s="71"/>
      <c r="Q282" s="71"/>
      <c r="R282" s="71"/>
      <c r="S282" s="71"/>
      <c r="T282" s="71"/>
      <c r="U282" s="71"/>
      <c r="V282" s="71"/>
      <c r="W282" s="71"/>
      <c r="X282" s="72"/>
      <c r="Y282" s="34"/>
      <c r="Z282" s="34"/>
      <c r="AA282" s="34"/>
      <c r="AB282" s="34"/>
      <c r="AC282" s="34"/>
      <c r="AD282" s="34"/>
      <c r="AE282" s="34"/>
      <c r="AT282" s="17" t="s">
        <v>170</v>
      </c>
      <c r="AU282" s="17" t="s">
        <v>82</v>
      </c>
    </row>
    <row r="283" spans="1:65" s="2" customFormat="1" ht="48.75">
      <c r="A283" s="34"/>
      <c r="B283" s="35"/>
      <c r="C283" s="36"/>
      <c r="D283" s="203" t="s">
        <v>172</v>
      </c>
      <c r="E283" s="36"/>
      <c r="F283" s="208" t="s">
        <v>420</v>
      </c>
      <c r="G283" s="36"/>
      <c r="H283" s="36"/>
      <c r="I283" s="205"/>
      <c r="J283" s="205"/>
      <c r="K283" s="36"/>
      <c r="L283" s="36"/>
      <c r="M283" s="39"/>
      <c r="N283" s="206"/>
      <c r="O283" s="207"/>
      <c r="P283" s="71"/>
      <c r="Q283" s="71"/>
      <c r="R283" s="71"/>
      <c r="S283" s="71"/>
      <c r="T283" s="71"/>
      <c r="U283" s="71"/>
      <c r="V283" s="71"/>
      <c r="W283" s="71"/>
      <c r="X283" s="72"/>
      <c r="Y283" s="34"/>
      <c r="Z283" s="34"/>
      <c r="AA283" s="34"/>
      <c r="AB283" s="34"/>
      <c r="AC283" s="34"/>
      <c r="AD283" s="34"/>
      <c r="AE283" s="34"/>
      <c r="AT283" s="17" t="s">
        <v>172</v>
      </c>
      <c r="AU283" s="17" t="s">
        <v>82</v>
      </c>
    </row>
    <row r="284" spans="1:65" s="2" customFormat="1" ht="66.75" customHeight="1">
      <c r="A284" s="34"/>
      <c r="B284" s="35"/>
      <c r="C284" s="189" t="s">
        <v>429</v>
      </c>
      <c r="D284" s="189" t="s">
        <v>163</v>
      </c>
      <c r="E284" s="190" t="s">
        <v>423</v>
      </c>
      <c r="F284" s="191" t="s">
        <v>424</v>
      </c>
      <c r="G284" s="192" t="s">
        <v>338</v>
      </c>
      <c r="H284" s="193">
        <v>80.504999999999995</v>
      </c>
      <c r="I284" s="194"/>
      <c r="J284" s="194"/>
      <c r="K284" s="195">
        <f>ROUND(P284*H284,2)</f>
        <v>0</v>
      </c>
      <c r="L284" s="191" t="s">
        <v>167</v>
      </c>
      <c r="M284" s="39"/>
      <c r="N284" s="196" t="s">
        <v>1</v>
      </c>
      <c r="O284" s="197" t="s">
        <v>37</v>
      </c>
      <c r="P284" s="198">
        <f>I284+J284</f>
        <v>0</v>
      </c>
      <c r="Q284" s="198">
        <f>ROUND(I284*H284,2)</f>
        <v>0</v>
      </c>
      <c r="R284" s="198">
        <f>ROUND(J284*H284,2)</f>
        <v>0</v>
      </c>
      <c r="S284" s="71"/>
      <c r="T284" s="199">
        <f>S284*H284</f>
        <v>0</v>
      </c>
      <c r="U284" s="199">
        <v>0</v>
      </c>
      <c r="V284" s="199">
        <f>U284*H284</f>
        <v>0</v>
      </c>
      <c r="W284" s="199">
        <v>0</v>
      </c>
      <c r="X284" s="200">
        <f>W284*H284</f>
        <v>0</v>
      </c>
      <c r="Y284" s="34"/>
      <c r="Z284" s="34"/>
      <c r="AA284" s="34"/>
      <c r="AB284" s="34"/>
      <c r="AC284" s="34"/>
      <c r="AD284" s="34"/>
      <c r="AE284" s="34"/>
      <c r="AR284" s="201" t="s">
        <v>388</v>
      </c>
      <c r="AT284" s="201" t="s">
        <v>163</v>
      </c>
      <c r="AU284" s="201" t="s">
        <v>82</v>
      </c>
      <c r="AY284" s="17" t="s">
        <v>160</v>
      </c>
      <c r="BE284" s="202">
        <f>IF(O284="základní",K284,0)</f>
        <v>0</v>
      </c>
      <c r="BF284" s="202">
        <f>IF(O284="snížená",K284,0)</f>
        <v>0</v>
      </c>
      <c r="BG284" s="202">
        <f>IF(O284="zákl. přenesená",K284,0)</f>
        <v>0</v>
      </c>
      <c r="BH284" s="202">
        <f>IF(O284="sníž. přenesená",K284,0)</f>
        <v>0</v>
      </c>
      <c r="BI284" s="202">
        <f>IF(O284="nulová",K284,0)</f>
        <v>0</v>
      </c>
      <c r="BJ284" s="17" t="s">
        <v>82</v>
      </c>
      <c r="BK284" s="202">
        <f>ROUND(P284*H284,2)</f>
        <v>0</v>
      </c>
      <c r="BL284" s="17" t="s">
        <v>388</v>
      </c>
      <c r="BM284" s="201" t="s">
        <v>425</v>
      </c>
    </row>
    <row r="285" spans="1:65" s="2" customFormat="1" ht="78">
      <c r="A285" s="34"/>
      <c r="B285" s="35"/>
      <c r="C285" s="36"/>
      <c r="D285" s="203" t="s">
        <v>170</v>
      </c>
      <c r="E285" s="36"/>
      <c r="F285" s="204" t="s">
        <v>426</v>
      </c>
      <c r="G285" s="36"/>
      <c r="H285" s="36"/>
      <c r="I285" s="205"/>
      <c r="J285" s="205"/>
      <c r="K285" s="36"/>
      <c r="L285" s="36"/>
      <c r="M285" s="39"/>
      <c r="N285" s="206"/>
      <c r="O285" s="207"/>
      <c r="P285" s="71"/>
      <c r="Q285" s="71"/>
      <c r="R285" s="71"/>
      <c r="S285" s="71"/>
      <c r="T285" s="71"/>
      <c r="U285" s="71"/>
      <c r="V285" s="71"/>
      <c r="W285" s="71"/>
      <c r="X285" s="72"/>
      <c r="Y285" s="34"/>
      <c r="Z285" s="34"/>
      <c r="AA285" s="34"/>
      <c r="AB285" s="34"/>
      <c r="AC285" s="34"/>
      <c r="AD285" s="34"/>
      <c r="AE285" s="34"/>
      <c r="AT285" s="17" t="s">
        <v>170</v>
      </c>
      <c r="AU285" s="17" t="s">
        <v>82</v>
      </c>
    </row>
    <row r="286" spans="1:65" s="2" customFormat="1" ht="58.5">
      <c r="A286" s="34"/>
      <c r="B286" s="35"/>
      <c r="C286" s="36"/>
      <c r="D286" s="203" t="s">
        <v>172</v>
      </c>
      <c r="E286" s="36"/>
      <c r="F286" s="208" t="s">
        <v>400</v>
      </c>
      <c r="G286" s="36"/>
      <c r="H286" s="36"/>
      <c r="I286" s="205"/>
      <c r="J286" s="205"/>
      <c r="K286" s="36"/>
      <c r="L286" s="36"/>
      <c r="M286" s="39"/>
      <c r="N286" s="206"/>
      <c r="O286" s="207"/>
      <c r="P286" s="71"/>
      <c r="Q286" s="71"/>
      <c r="R286" s="71"/>
      <c r="S286" s="71"/>
      <c r="T286" s="71"/>
      <c r="U286" s="71"/>
      <c r="V286" s="71"/>
      <c r="W286" s="71"/>
      <c r="X286" s="72"/>
      <c r="Y286" s="34"/>
      <c r="Z286" s="34"/>
      <c r="AA286" s="34"/>
      <c r="AB286" s="34"/>
      <c r="AC286" s="34"/>
      <c r="AD286" s="34"/>
      <c r="AE286" s="34"/>
      <c r="AT286" s="17" t="s">
        <v>172</v>
      </c>
      <c r="AU286" s="17" t="s">
        <v>82</v>
      </c>
    </row>
    <row r="287" spans="1:65" s="2" customFormat="1" ht="19.5">
      <c r="A287" s="34"/>
      <c r="B287" s="35"/>
      <c r="C287" s="36"/>
      <c r="D287" s="203" t="s">
        <v>180</v>
      </c>
      <c r="E287" s="36"/>
      <c r="F287" s="208" t="s">
        <v>407</v>
      </c>
      <c r="G287" s="36"/>
      <c r="H287" s="36"/>
      <c r="I287" s="205"/>
      <c r="J287" s="205"/>
      <c r="K287" s="36"/>
      <c r="L287" s="36"/>
      <c r="M287" s="39"/>
      <c r="N287" s="206"/>
      <c r="O287" s="207"/>
      <c r="P287" s="71"/>
      <c r="Q287" s="71"/>
      <c r="R287" s="71"/>
      <c r="S287" s="71"/>
      <c r="T287" s="71"/>
      <c r="U287" s="71"/>
      <c r="V287" s="71"/>
      <c r="W287" s="71"/>
      <c r="X287" s="72"/>
      <c r="Y287" s="34"/>
      <c r="Z287" s="34"/>
      <c r="AA287" s="34"/>
      <c r="AB287" s="34"/>
      <c r="AC287" s="34"/>
      <c r="AD287" s="34"/>
      <c r="AE287" s="34"/>
      <c r="AT287" s="17" t="s">
        <v>180</v>
      </c>
      <c r="AU287" s="17" t="s">
        <v>82</v>
      </c>
    </row>
    <row r="288" spans="1:65" s="2" customFormat="1" ht="24">
      <c r="A288" s="34"/>
      <c r="B288" s="35"/>
      <c r="C288" s="189" t="s">
        <v>435</v>
      </c>
      <c r="D288" s="189" t="s">
        <v>163</v>
      </c>
      <c r="E288" s="190" t="s">
        <v>441</v>
      </c>
      <c r="F288" s="191" t="s">
        <v>442</v>
      </c>
      <c r="G288" s="192" t="s">
        <v>338</v>
      </c>
      <c r="H288" s="193">
        <v>499.5</v>
      </c>
      <c r="I288" s="194"/>
      <c r="J288" s="194"/>
      <c r="K288" s="195">
        <f>ROUND(P288*H288,2)</f>
        <v>0</v>
      </c>
      <c r="L288" s="191" t="s">
        <v>167</v>
      </c>
      <c r="M288" s="39"/>
      <c r="N288" s="196" t="s">
        <v>1</v>
      </c>
      <c r="O288" s="197" t="s">
        <v>37</v>
      </c>
      <c r="P288" s="198">
        <f>I288+J288</f>
        <v>0</v>
      </c>
      <c r="Q288" s="198">
        <f>ROUND(I288*H288,2)</f>
        <v>0</v>
      </c>
      <c r="R288" s="198">
        <f>ROUND(J288*H288,2)</f>
        <v>0</v>
      </c>
      <c r="S288" s="71"/>
      <c r="T288" s="199">
        <f>S288*H288</f>
        <v>0</v>
      </c>
      <c r="U288" s="199">
        <v>0</v>
      </c>
      <c r="V288" s="199">
        <f>U288*H288</f>
        <v>0</v>
      </c>
      <c r="W288" s="199">
        <v>0</v>
      </c>
      <c r="X288" s="200">
        <f>W288*H288</f>
        <v>0</v>
      </c>
      <c r="Y288" s="34"/>
      <c r="Z288" s="34"/>
      <c r="AA288" s="34"/>
      <c r="AB288" s="34"/>
      <c r="AC288" s="34"/>
      <c r="AD288" s="34"/>
      <c r="AE288" s="34"/>
      <c r="AR288" s="201" t="s">
        <v>388</v>
      </c>
      <c r="AT288" s="201" t="s">
        <v>163</v>
      </c>
      <c r="AU288" s="201" t="s">
        <v>82</v>
      </c>
      <c r="AY288" s="17" t="s">
        <v>160</v>
      </c>
      <c r="BE288" s="202">
        <f>IF(O288="základní",K288,0)</f>
        <v>0</v>
      </c>
      <c r="BF288" s="202">
        <f>IF(O288="snížená",K288,0)</f>
        <v>0</v>
      </c>
      <c r="BG288" s="202">
        <f>IF(O288="zákl. přenesená",K288,0)</f>
        <v>0</v>
      </c>
      <c r="BH288" s="202">
        <f>IF(O288="sníž. přenesená",K288,0)</f>
        <v>0</v>
      </c>
      <c r="BI288" s="202">
        <f>IF(O288="nulová",K288,0)</f>
        <v>0</v>
      </c>
      <c r="BJ288" s="17" t="s">
        <v>82</v>
      </c>
      <c r="BK288" s="202">
        <f>ROUND(P288*H288,2)</f>
        <v>0</v>
      </c>
      <c r="BL288" s="17" t="s">
        <v>388</v>
      </c>
      <c r="BM288" s="201" t="s">
        <v>903</v>
      </c>
    </row>
    <row r="289" spans="1:47" s="2" customFormat="1" ht="58.5">
      <c r="A289" s="34"/>
      <c r="B289" s="35"/>
      <c r="C289" s="36"/>
      <c r="D289" s="203" t="s">
        <v>170</v>
      </c>
      <c r="E289" s="36"/>
      <c r="F289" s="204" t="s">
        <v>444</v>
      </c>
      <c r="G289" s="36"/>
      <c r="H289" s="36"/>
      <c r="I289" s="205"/>
      <c r="J289" s="205"/>
      <c r="K289" s="36"/>
      <c r="L289" s="36"/>
      <c r="M289" s="39"/>
      <c r="N289" s="206"/>
      <c r="O289" s="207"/>
      <c r="P289" s="71"/>
      <c r="Q289" s="71"/>
      <c r="R289" s="71"/>
      <c r="S289" s="71"/>
      <c r="T289" s="71"/>
      <c r="U289" s="71"/>
      <c r="V289" s="71"/>
      <c r="W289" s="71"/>
      <c r="X289" s="72"/>
      <c r="Y289" s="34"/>
      <c r="Z289" s="34"/>
      <c r="AA289" s="34"/>
      <c r="AB289" s="34"/>
      <c r="AC289" s="34"/>
      <c r="AD289" s="34"/>
      <c r="AE289" s="34"/>
      <c r="AT289" s="17" t="s">
        <v>170</v>
      </c>
      <c r="AU289" s="17" t="s">
        <v>82</v>
      </c>
    </row>
    <row r="290" spans="1:47" s="2" customFormat="1" ht="58.5">
      <c r="A290" s="34"/>
      <c r="B290" s="35"/>
      <c r="C290" s="36"/>
      <c r="D290" s="203" t="s">
        <v>172</v>
      </c>
      <c r="E290" s="36"/>
      <c r="F290" s="208" t="s">
        <v>445</v>
      </c>
      <c r="G290" s="36"/>
      <c r="H290" s="36"/>
      <c r="I290" s="205"/>
      <c r="J290" s="205"/>
      <c r="K290" s="36"/>
      <c r="L290" s="36"/>
      <c r="M290" s="39"/>
      <c r="N290" s="254"/>
      <c r="O290" s="255"/>
      <c r="P290" s="256"/>
      <c r="Q290" s="256"/>
      <c r="R290" s="256"/>
      <c r="S290" s="256"/>
      <c r="T290" s="256"/>
      <c r="U290" s="256"/>
      <c r="V290" s="256"/>
      <c r="W290" s="256"/>
      <c r="X290" s="257"/>
      <c r="Y290" s="34"/>
      <c r="Z290" s="34"/>
      <c r="AA290" s="34"/>
      <c r="AB290" s="34"/>
      <c r="AC290" s="34"/>
      <c r="AD290" s="34"/>
      <c r="AE290" s="34"/>
      <c r="AT290" s="17" t="s">
        <v>172</v>
      </c>
      <c r="AU290" s="17" t="s">
        <v>82</v>
      </c>
    </row>
    <row r="291" spans="1:47" s="2" customFormat="1" ht="6.95" customHeight="1">
      <c r="A291" s="34"/>
      <c r="B291" s="54"/>
      <c r="C291" s="55"/>
      <c r="D291" s="55"/>
      <c r="E291" s="55"/>
      <c r="F291" s="55"/>
      <c r="G291" s="55"/>
      <c r="H291" s="55"/>
      <c r="I291" s="55"/>
      <c r="J291" s="55"/>
      <c r="K291" s="55"/>
      <c r="L291" s="55"/>
      <c r="M291" s="39"/>
      <c r="N291" s="34"/>
      <c r="P291" s="34"/>
      <c r="Q291" s="34"/>
      <c r="R291" s="34"/>
      <c r="S291" s="34"/>
      <c r="T291" s="34"/>
      <c r="U291" s="34"/>
      <c r="V291" s="34"/>
      <c r="W291" s="34"/>
      <c r="X291" s="34"/>
      <c r="Y291" s="34"/>
      <c r="Z291" s="34"/>
      <c r="AA291" s="34"/>
      <c r="AB291" s="34"/>
      <c r="AC291" s="34"/>
      <c r="AD291" s="34"/>
      <c r="AE291" s="34"/>
    </row>
  </sheetData>
  <sheetProtection algorithmName="SHA-512" hashValue="149q6Wpl3PoIYwz+iKbTMa68pznBncp9U19EhhnykKrojvLIcUPv9oD3NEcLQ/XcPosHo0c7ApuIYBfOQqqupA==" saltValue="C/oMXC7LoWl8qQsGeImdI3szIaUslsvlhnVo0R+GjBQNurcaKJdOiA9r8pZjQalruJ/F3SJWE0THmtS3LnIKbw==" spinCount="100000" sheet="1" objects="1" scenarios="1" formatColumns="0" formatRows="0" autoFilter="0"/>
  <autoFilter ref="C123:L290"/>
  <mergeCells count="9">
    <mergeCell ref="E87:H87"/>
    <mergeCell ref="E114:H114"/>
    <mergeCell ref="E116:H116"/>
    <mergeCell ref="M2:Z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73"/>
  <sheetViews>
    <sheetView showGridLines="0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15.5" style="1" customWidth="1"/>
    <col min="13" max="13" width="9.33203125" style="1" customWidth="1"/>
    <col min="14" max="14" width="10.83203125" style="1" hidden="1" customWidth="1"/>
    <col min="15" max="15" width="9.33203125" style="1" hidden="1"/>
    <col min="16" max="24" width="14.1640625" style="1" hidden="1" customWidth="1"/>
    <col min="25" max="25" width="12.33203125" style="1" hidden="1" customWidth="1"/>
    <col min="26" max="26" width="16.33203125" style="1" customWidth="1"/>
    <col min="27" max="27" width="12.33203125" style="1" customWidth="1"/>
    <col min="28" max="28" width="1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M2" s="273"/>
      <c r="N2" s="273"/>
      <c r="O2" s="273"/>
      <c r="P2" s="273"/>
      <c r="Q2" s="273"/>
      <c r="R2" s="273"/>
      <c r="S2" s="273"/>
      <c r="T2" s="273"/>
      <c r="U2" s="273"/>
      <c r="V2" s="273"/>
      <c r="W2" s="273"/>
      <c r="X2" s="273"/>
      <c r="Y2" s="273"/>
      <c r="Z2" s="273"/>
      <c r="AT2" s="17" t="s">
        <v>105</v>
      </c>
    </row>
    <row r="3" spans="1:46" s="1" customFormat="1" ht="6.95" customHeight="1">
      <c r="B3" s="109"/>
      <c r="C3" s="110"/>
      <c r="D3" s="110"/>
      <c r="E3" s="110"/>
      <c r="F3" s="110"/>
      <c r="G3" s="110"/>
      <c r="H3" s="110"/>
      <c r="I3" s="110"/>
      <c r="J3" s="110"/>
      <c r="K3" s="110"/>
      <c r="L3" s="110"/>
      <c r="M3" s="20"/>
      <c r="AT3" s="17" t="s">
        <v>84</v>
      </c>
    </row>
    <row r="4" spans="1:46" s="1" customFormat="1" ht="24.95" customHeight="1">
      <c r="B4" s="20"/>
      <c r="D4" s="111" t="s">
        <v>121</v>
      </c>
      <c r="M4" s="20"/>
      <c r="N4" s="112" t="s">
        <v>11</v>
      </c>
      <c r="AT4" s="17" t="s">
        <v>4</v>
      </c>
    </row>
    <row r="5" spans="1:46" s="1" customFormat="1" ht="6.95" customHeight="1">
      <c r="B5" s="20"/>
      <c r="M5" s="20"/>
    </row>
    <row r="6" spans="1:46" s="1" customFormat="1" ht="12" customHeight="1">
      <c r="B6" s="20"/>
      <c r="D6" s="113" t="s">
        <v>17</v>
      </c>
      <c r="M6" s="20"/>
    </row>
    <row r="7" spans="1:46" s="1" customFormat="1" ht="16.5" customHeight="1">
      <c r="B7" s="20"/>
      <c r="E7" s="304" t="str">
        <f>'Rekapitulace stavby'!K6</f>
        <v>Oprava nástupišť v obvodu ST Zlín</v>
      </c>
      <c r="F7" s="305"/>
      <c r="G7" s="305"/>
      <c r="H7" s="305"/>
      <c r="M7" s="20"/>
    </row>
    <row r="8" spans="1:46" s="2" customFormat="1" ht="12" customHeight="1">
      <c r="A8" s="34"/>
      <c r="B8" s="39"/>
      <c r="C8" s="34"/>
      <c r="D8" s="113" t="s">
        <v>122</v>
      </c>
      <c r="E8" s="34"/>
      <c r="F8" s="34"/>
      <c r="G8" s="34"/>
      <c r="H8" s="34"/>
      <c r="I8" s="34"/>
      <c r="J8" s="34"/>
      <c r="K8" s="34"/>
      <c r="L8" s="34"/>
      <c r="M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306" t="s">
        <v>904</v>
      </c>
      <c r="F9" s="307"/>
      <c r="G9" s="307"/>
      <c r="H9" s="307"/>
      <c r="I9" s="34"/>
      <c r="J9" s="34"/>
      <c r="K9" s="34"/>
      <c r="L9" s="34"/>
      <c r="M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34"/>
      <c r="M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13" t="s">
        <v>19</v>
      </c>
      <c r="E11" s="34"/>
      <c r="F11" s="114" t="s">
        <v>1</v>
      </c>
      <c r="G11" s="34"/>
      <c r="H11" s="34"/>
      <c r="I11" s="113" t="s">
        <v>20</v>
      </c>
      <c r="J11" s="114" t="s">
        <v>1</v>
      </c>
      <c r="K11" s="34"/>
      <c r="L11" s="34"/>
      <c r="M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13" t="s">
        <v>21</v>
      </c>
      <c r="E12" s="34"/>
      <c r="F12" s="114" t="s">
        <v>22</v>
      </c>
      <c r="G12" s="34"/>
      <c r="H12" s="34"/>
      <c r="I12" s="113" t="s">
        <v>23</v>
      </c>
      <c r="J12" s="115">
        <f>'Rekapitulace stavby'!AN8</f>
        <v>0</v>
      </c>
      <c r="K12" s="34"/>
      <c r="L12" s="34"/>
      <c r="M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34"/>
      <c r="M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3" t="s">
        <v>24</v>
      </c>
      <c r="E14" s="34"/>
      <c r="F14" s="34"/>
      <c r="G14" s="34"/>
      <c r="H14" s="34"/>
      <c r="I14" s="113" t="s">
        <v>25</v>
      </c>
      <c r="J14" s="114" t="str">
        <f>IF('Rekapitulace stavby'!AN10="","",'Rekapitulace stavby'!AN10)</f>
        <v/>
      </c>
      <c r="K14" s="34"/>
      <c r="L14" s="34"/>
      <c r="M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14" t="str">
        <f>IF('Rekapitulace stavby'!E11="","",'Rekapitulace stavby'!E11)</f>
        <v xml:space="preserve"> </v>
      </c>
      <c r="F15" s="34"/>
      <c r="G15" s="34"/>
      <c r="H15" s="34"/>
      <c r="I15" s="113" t="s">
        <v>26</v>
      </c>
      <c r="J15" s="114" t="str">
        <f>IF('Rekapitulace stavby'!AN11="","",'Rekapitulace stavby'!AN11)</f>
        <v/>
      </c>
      <c r="K15" s="34"/>
      <c r="L15" s="34"/>
      <c r="M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34"/>
      <c r="M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13" t="s">
        <v>27</v>
      </c>
      <c r="E17" s="34"/>
      <c r="F17" s="34"/>
      <c r="G17" s="34"/>
      <c r="H17" s="34"/>
      <c r="I17" s="113" t="s">
        <v>25</v>
      </c>
      <c r="J17" s="30" t="str">
        <f>'Rekapitulace stavby'!AN13</f>
        <v>Vyplň údaj</v>
      </c>
      <c r="K17" s="34"/>
      <c r="L17" s="34"/>
      <c r="M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308" t="str">
        <f>'Rekapitulace stavby'!E14</f>
        <v>Vyplň údaj</v>
      </c>
      <c r="F18" s="309"/>
      <c r="G18" s="309"/>
      <c r="H18" s="309"/>
      <c r="I18" s="113" t="s">
        <v>26</v>
      </c>
      <c r="J18" s="30" t="str">
        <f>'Rekapitulace stavby'!AN14</f>
        <v>Vyplň údaj</v>
      </c>
      <c r="K18" s="34"/>
      <c r="L18" s="34"/>
      <c r="M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34"/>
      <c r="M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13" t="s">
        <v>29</v>
      </c>
      <c r="E20" s="34"/>
      <c r="F20" s="34"/>
      <c r="G20" s="34"/>
      <c r="H20" s="34"/>
      <c r="I20" s="113" t="s">
        <v>25</v>
      </c>
      <c r="J20" s="114" t="str">
        <f>IF('Rekapitulace stavby'!AN16="","",'Rekapitulace stavby'!AN16)</f>
        <v/>
      </c>
      <c r="K20" s="34"/>
      <c r="L20" s="34"/>
      <c r="M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14" t="str">
        <f>IF('Rekapitulace stavby'!E17="","",'Rekapitulace stavby'!E17)</f>
        <v xml:space="preserve"> </v>
      </c>
      <c r="F21" s="34"/>
      <c r="G21" s="34"/>
      <c r="H21" s="34"/>
      <c r="I21" s="113" t="s">
        <v>26</v>
      </c>
      <c r="J21" s="114" t="str">
        <f>IF('Rekapitulace stavby'!AN17="","",'Rekapitulace stavby'!AN17)</f>
        <v/>
      </c>
      <c r="K21" s="34"/>
      <c r="L21" s="34"/>
      <c r="M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34"/>
      <c r="M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13" t="s">
        <v>30</v>
      </c>
      <c r="E23" s="34"/>
      <c r="F23" s="34"/>
      <c r="G23" s="34"/>
      <c r="H23" s="34"/>
      <c r="I23" s="113" t="s">
        <v>25</v>
      </c>
      <c r="J23" s="114" t="str">
        <f>IF('Rekapitulace stavby'!AN19="","",'Rekapitulace stavby'!AN19)</f>
        <v/>
      </c>
      <c r="K23" s="34"/>
      <c r="L23" s="34"/>
      <c r="M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14" t="str">
        <f>IF('Rekapitulace stavby'!E20="","",'Rekapitulace stavby'!E20)</f>
        <v xml:space="preserve"> </v>
      </c>
      <c r="F24" s="34"/>
      <c r="G24" s="34"/>
      <c r="H24" s="34"/>
      <c r="I24" s="113" t="s">
        <v>26</v>
      </c>
      <c r="J24" s="114" t="str">
        <f>IF('Rekapitulace stavby'!AN20="","",'Rekapitulace stavby'!AN20)</f>
        <v/>
      </c>
      <c r="K24" s="34"/>
      <c r="L24" s="34"/>
      <c r="M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34"/>
      <c r="M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13" t="s">
        <v>31</v>
      </c>
      <c r="E26" s="34"/>
      <c r="F26" s="34"/>
      <c r="G26" s="34"/>
      <c r="H26" s="34"/>
      <c r="I26" s="34"/>
      <c r="J26" s="34"/>
      <c r="K26" s="34"/>
      <c r="L26" s="34"/>
      <c r="M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16"/>
      <c r="B27" s="117"/>
      <c r="C27" s="116"/>
      <c r="D27" s="116"/>
      <c r="E27" s="310" t="s">
        <v>1</v>
      </c>
      <c r="F27" s="310"/>
      <c r="G27" s="310"/>
      <c r="H27" s="310"/>
      <c r="I27" s="116"/>
      <c r="J27" s="116"/>
      <c r="K27" s="116"/>
      <c r="L27" s="116"/>
      <c r="M27" s="118"/>
      <c r="S27" s="116"/>
      <c r="T27" s="116"/>
      <c r="U27" s="116"/>
      <c r="V27" s="116"/>
      <c r="W27" s="116"/>
      <c r="X27" s="116"/>
      <c r="Y27" s="116"/>
      <c r="Z27" s="116"/>
      <c r="AA27" s="116"/>
      <c r="AB27" s="116"/>
      <c r="AC27" s="116"/>
      <c r="AD27" s="116"/>
      <c r="AE27" s="116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34"/>
      <c r="M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19"/>
      <c r="E29" s="119"/>
      <c r="F29" s="119"/>
      <c r="G29" s="119"/>
      <c r="H29" s="119"/>
      <c r="I29" s="119"/>
      <c r="J29" s="119"/>
      <c r="K29" s="119"/>
      <c r="L29" s="119"/>
      <c r="M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12.75">
      <c r="A30" s="34"/>
      <c r="B30" s="39"/>
      <c r="C30" s="34"/>
      <c r="D30" s="34"/>
      <c r="E30" s="113" t="s">
        <v>124</v>
      </c>
      <c r="F30" s="34"/>
      <c r="G30" s="34"/>
      <c r="H30" s="34"/>
      <c r="I30" s="34"/>
      <c r="J30" s="34"/>
      <c r="K30" s="120">
        <f>I96</f>
        <v>0</v>
      </c>
      <c r="L30" s="34"/>
      <c r="M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12.75">
      <c r="A31" s="34"/>
      <c r="B31" s="39"/>
      <c r="C31" s="34"/>
      <c r="D31" s="34"/>
      <c r="E31" s="113" t="s">
        <v>125</v>
      </c>
      <c r="F31" s="34"/>
      <c r="G31" s="34"/>
      <c r="H31" s="34"/>
      <c r="I31" s="34"/>
      <c r="J31" s="34"/>
      <c r="K31" s="120">
        <f>J96</f>
        <v>0</v>
      </c>
      <c r="L31" s="34"/>
      <c r="M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25.35" customHeight="1">
      <c r="A32" s="34"/>
      <c r="B32" s="39"/>
      <c r="C32" s="34"/>
      <c r="D32" s="121" t="s">
        <v>32</v>
      </c>
      <c r="E32" s="34"/>
      <c r="F32" s="34"/>
      <c r="G32" s="34"/>
      <c r="H32" s="34"/>
      <c r="I32" s="34"/>
      <c r="J32" s="34"/>
      <c r="K32" s="122">
        <f>ROUND(K124, 2)</f>
        <v>0</v>
      </c>
      <c r="L32" s="34"/>
      <c r="M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6.95" customHeight="1">
      <c r="A33" s="34"/>
      <c r="B33" s="39"/>
      <c r="C33" s="34"/>
      <c r="D33" s="119"/>
      <c r="E33" s="119"/>
      <c r="F33" s="119"/>
      <c r="G33" s="119"/>
      <c r="H33" s="119"/>
      <c r="I33" s="119"/>
      <c r="J33" s="119"/>
      <c r="K33" s="119"/>
      <c r="L33" s="119"/>
      <c r="M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34"/>
      <c r="F34" s="123" t="s">
        <v>34</v>
      </c>
      <c r="G34" s="34"/>
      <c r="H34" s="34"/>
      <c r="I34" s="123" t="s">
        <v>33</v>
      </c>
      <c r="J34" s="34"/>
      <c r="K34" s="123" t="s">
        <v>35</v>
      </c>
      <c r="L34" s="34"/>
      <c r="M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customHeight="1">
      <c r="A35" s="34"/>
      <c r="B35" s="39"/>
      <c r="C35" s="34"/>
      <c r="D35" s="124" t="s">
        <v>36</v>
      </c>
      <c r="E35" s="113" t="s">
        <v>37</v>
      </c>
      <c r="F35" s="120">
        <f>ROUND((SUM(BE124:BE272)),  2)</f>
        <v>0</v>
      </c>
      <c r="G35" s="34"/>
      <c r="H35" s="34"/>
      <c r="I35" s="125">
        <v>0.21</v>
      </c>
      <c r="J35" s="34"/>
      <c r="K35" s="120">
        <f>ROUND(((SUM(BE124:BE272))*I35),  2)</f>
        <v>0</v>
      </c>
      <c r="L35" s="34"/>
      <c r="M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customHeight="1">
      <c r="A36" s="34"/>
      <c r="B36" s="39"/>
      <c r="C36" s="34"/>
      <c r="D36" s="34"/>
      <c r="E36" s="113" t="s">
        <v>38</v>
      </c>
      <c r="F36" s="120">
        <f>ROUND((SUM(BF124:BF272)),  2)</f>
        <v>0</v>
      </c>
      <c r="G36" s="34"/>
      <c r="H36" s="34"/>
      <c r="I36" s="125">
        <v>0.15</v>
      </c>
      <c r="J36" s="34"/>
      <c r="K36" s="120">
        <f>ROUND(((SUM(BF124:BF272))*I36),  2)</f>
        <v>0</v>
      </c>
      <c r="L36" s="34"/>
      <c r="M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3" t="s">
        <v>39</v>
      </c>
      <c r="F37" s="120">
        <f>ROUND((SUM(BG124:BG272)),  2)</f>
        <v>0</v>
      </c>
      <c r="G37" s="34"/>
      <c r="H37" s="34"/>
      <c r="I37" s="125">
        <v>0.21</v>
      </c>
      <c r="J37" s="34"/>
      <c r="K37" s="120">
        <f>0</f>
        <v>0</v>
      </c>
      <c r="L37" s="34"/>
      <c r="M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14.45" hidden="1" customHeight="1">
      <c r="A38" s="34"/>
      <c r="B38" s="39"/>
      <c r="C38" s="34"/>
      <c r="D38" s="34"/>
      <c r="E38" s="113" t="s">
        <v>40</v>
      </c>
      <c r="F38" s="120">
        <f>ROUND((SUM(BH124:BH272)),  2)</f>
        <v>0</v>
      </c>
      <c r="G38" s="34"/>
      <c r="H38" s="34"/>
      <c r="I38" s="125">
        <v>0.15</v>
      </c>
      <c r="J38" s="34"/>
      <c r="K38" s="120">
        <f>0</f>
        <v>0</v>
      </c>
      <c r="L38" s="34"/>
      <c r="M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14.45" hidden="1" customHeight="1">
      <c r="A39" s="34"/>
      <c r="B39" s="39"/>
      <c r="C39" s="34"/>
      <c r="D39" s="34"/>
      <c r="E39" s="113" t="s">
        <v>41</v>
      </c>
      <c r="F39" s="120">
        <f>ROUND((SUM(BI124:BI272)),  2)</f>
        <v>0</v>
      </c>
      <c r="G39" s="34"/>
      <c r="H39" s="34"/>
      <c r="I39" s="125">
        <v>0</v>
      </c>
      <c r="J39" s="34"/>
      <c r="K39" s="120">
        <f>0</f>
        <v>0</v>
      </c>
      <c r="L39" s="34"/>
      <c r="M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6.9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34"/>
      <c r="M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2" customFormat="1" ht="25.35" customHeight="1">
      <c r="A41" s="34"/>
      <c r="B41" s="39"/>
      <c r="C41" s="126"/>
      <c r="D41" s="127" t="s">
        <v>42</v>
      </c>
      <c r="E41" s="128"/>
      <c r="F41" s="128"/>
      <c r="G41" s="129" t="s">
        <v>43</v>
      </c>
      <c r="H41" s="130" t="s">
        <v>44</v>
      </c>
      <c r="I41" s="128"/>
      <c r="J41" s="128"/>
      <c r="K41" s="131">
        <f>SUM(K32:K39)</f>
        <v>0</v>
      </c>
      <c r="L41" s="132"/>
      <c r="M41" s="51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pans="1:31" s="2" customFormat="1" ht="14.45" customHeight="1">
      <c r="A42" s="34"/>
      <c r="B42" s="39"/>
      <c r="C42" s="34"/>
      <c r="D42" s="34"/>
      <c r="E42" s="34"/>
      <c r="F42" s="34"/>
      <c r="G42" s="34"/>
      <c r="H42" s="34"/>
      <c r="I42" s="34"/>
      <c r="J42" s="34"/>
      <c r="K42" s="34"/>
      <c r="L42" s="34"/>
      <c r="M42" s="51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pans="1:31" s="1" customFormat="1" ht="14.45" customHeight="1">
      <c r="B43" s="20"/>
      <c r="M43" s="20"/>
    </row>
    <row r="44" spans="1:31" s="1" customFormat="1" ht="14.45" customHeight="1">
      <c r="B44" s="20"/>
      <c r="M44" s="20"/>
    </row>
    <row r="45" spans="1:31" s="1" customFormat="1" ht="14.45" customHeight="1">
      <c r="B45" s="20"/>
      <c r="M45" s="20"/>
    </row>
    <row r="46" spans="1:31" s="1" customFormat="1" ht="14.45" customHeight="1">
      <c r="B46" s="20"/>
      <c r="M46" s="20"/>
    </row>
    <row r="47" spans="1:31" s="1" customFormat="1" ht="14.45" customHeight="1">
      <c r="B47" s="20"/>
      <c r="M47" s="20"/>
    </row>
    <row r="48" spans="1:31" s="1" customFormat="1" ht="14.45" customHeight="1">
      <c r="B48" s="20"/>
      <c r="M48" s="20"/>
    </row>
    <row r="49" spans="1:31" s="1" customFormat="1" ht="14.45" customHeight="1">
      <c r="B49" s="20"/>
      <c r="M49" s="20"/>
    </row>
    <row r="50" spans="1:31" s="2" customFormat="1" ht="14.45" customHeight="1">
      <c r="B50" s="51"/>
      <c r="D50" s="133" t="s">
        <v>45</v>
      </c>
      <c r="E50" s="134"/>
      <c r="F50" s="134"/>
      <c r="G50" s="133" t="s">
        <v>46</v>
      </c>
      <c r="H50" s="134"/>
      <c r="I50" s="134"/>
      <c r="J50" s="134"/>
      <c r="K50" s="134"/>
      <c r="L50" s="134"/>
      <c r="M50" s="51"/>
    </row>
    <row r="51" spans="1:31">
      <c r="B51" s="20"/>
      <c r="M51" s="20"/>
    </row>
    <row r="52" spans="1:31">
      <c r="B52" s="20"/>
      <c r="M52" s="20"/>
    </row>
    <row r="53" spans="1:31">
      <c r="B53" s="20"/>
      <c r="M53" s="20"/>
    </row>
    <row r="54" spans="1:31">
      <c r="B54" s="20"/>
      <c r="M54" s="20"/>
    </row>
    <row r="55" spans="1:31">
      <c r="B55" s="20"/>
      <c r="M55" s="20"/>
    </row>
    <row r="56" spans="1:31">
      <c r="B56" s="20"/>
      <c r="M56" s="20"/>
    </row>
    <row r="57" spans="1:31">
      <c r="B57" s="20"/>
      <c r="M57" s="20"/>
    </row>
    <row r="58" spans="1:31">
      <c r="B58" s="20"/>
      <c r="M58" s="20"/>
    </row>
    <row r="59" spans="1:31">
      <c r="B59" s="20"/>
      <c r="M59" s="20"/>
    </row>
    <row r="60" spans="1:31">
      <c r="B60" s="20"/>
      <c r="M60" s="20"/>
    </row>
    <row r="61" spans="1:31" s="2" customFormat="1" ht="12.75">
      <c r="A61" s="34"/>
      <c r="B61" s="39"/>
      <c r="C61" s="34"/>
      <c r="D61" s="135" t="s">
        <v>47</v>
      </c>
      <c r="E61" s="136"/>
      <c r="F61" s="137" t="s">
        <v>48</v>
      </c>
      <c r="G61" s="135" t="s">
        <v>47</v>
      </c>
      <c r="H61" s="136"/>
      <c r="I61" s="136"/>
      <c r="J61" s="138" t="s">
        <v>48</v>
      </c>
      <c r="K61" s="136"/>
      <c r="L61" s="136"/>
      <c r="M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>
      <c r="B62" s="20"/>
      <c r="M62" s="20"/>
    </row>
    <row r="63" spans="1:31">
      <c r="B63" s="20"/>
      <c r="M63" s="20"/>
    </row>
    <row r="64" spans="1:31">
      <c r="B64" s="20"/>
      <c r="M64" s="20"/>
    </row>
    <row r="65" spans="1:31" s="2" customFormat="1" ht="12.75">
      <c r="A65" s="34"/>
      <c r="B65" s="39"/>
      <c r="C65" s="34"/>
      <c r="D65" s="133" t="s">
        <v>49</v>
      </c>
      <c r="E65" s="139"/>
      <c r="F65" s="139"/>
      <c r="G65" s="133" t="s">
        <v>50</v>
      </c>
      <c r="H65" s="139"/>
      <c r="I65" s="139"/>
      <c r="J65" s="139"/>
      <c r="K65" s="139"/>
      <c r="L65" s="139"/>
      <c r="M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>
      <c r="B66" s="20"/>
      <c r="M66" s="20"/>
    </row>
    <row r="67" spans="1:31">
      <c r="B67" s="20"/>
      <c r="M67" s="20"/>
    </row>
    <row r="68" spans="1:31">
      <c r="B68" s="20"/>
      <c r="M68" s="20"/>
    </row>
    <row r="69" spans="1:31">
      <c r="B69" s="20"/>
      <c r="M69" s="20"/>
    </row>
    <row r="70" spans="1:31">
      <c r="B70" s="20"/>
      <c r="M70" s="20"/>
    </row>
    <row r="71" spans="1:31">
      <c r="B71" s="20"/>
      <c r="M71" s="20"/>
    </row>
    <row r="72" spans="1:31">
      <c r="B72" s="20"/>
      <c r="M72" s="20"/>
    </row>
    <row r="73" spans="1:31">
      <c r="B73" s="20"/>
      <c r="M73" s="20"/>
    </row>
    <row r="74" spans="1:31">
      <c r="B74" s="20"/>
      <c r="M74" s="20"/>
    </row>
    <row r="75" spans="1:31">
      <c r="B75" s="20"/>
      <c r="M75" s="20"/>
    </row>
    <row r="76" spans="1:31" s="2" customFormat="1" ht="12.75">
      <c r="A76" s="34"/>
      <c r="B76" s="39"/>
      <c r="C76" s="34"/>
      <c r="D76" s="135" t="s">
        <v>47</v>
      </c>
      <c r="E76" s="136"/>
      <c r="F76" s="137" t="s">
        <v>48</v>
      </c>
      <c r="G76" s="135" t="s">
        <v>47</v>
      </c>
      <c r="H76" s="136"/>
      <c r="I76" s="136"/>
      <c r="J76" s="138" t="s">
        <v>48</v>
      </c>
      <c r="K76" s="136"/>
      <c r="L76" s="136"/>
      <c r="M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40"/>
      <c r="C77" s="141"/>
      <c r="D77" s="141"/>
      <c r="E77" s="141"/>
      <c r="F77" s="141"/>
      <c r="G77" s="141"/>
      <c r="H77" s="141"/>
      <c r="I77" s="141"/>
      <c r="J77" s="141"/>
      <c r="K77" s="141"/>
      <c r="L77" s="141"/>
      <c r="M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47" s="2" customFormat="1" ht="6.95" customHeight="1">
      <c r="A81" s="34"/>
      <c r="B81" s="142"/>
      <c r="C81" s="143"/>
      <c r="D81" s="143"/>
      <c r="E81" s="143"/>
      <c r="F81" s="143"/>
      <c r="G81" s="143"/>
      <c r="H81" s="143"/>
      <c r="I81" s="143"/>
      <c r="J81" s="143"/>
      <c r="K81" s="143"/>
      <c r="L81" s="143"/>
      <c r="M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4.95" customHeight="1">
      <c r="A82" s="34"/>
      <c r="B82" s="35"/>
      <c r="C82" s="23" t="s">
        <v>126</v>
      </c>
      <c r="D82" s="36"/>
      <c r="E82" s="36"/>
      <c r="F82" s="36"/>
      <c r="G82" s="36"/>
      <c r="H82" s="36"/>
      <c r="I82" s="36"/>
      <c r="J82" s="36"/>
      <c r="K82" s="36"/>
      <c r="L82" s="36"/>
      <c r="M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36"/>
      <c r="M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customHeight="1">
      <c r="A84" s="34"/>
      <c r="B84" s="35"/>
      <c r="C84" s="29" t="s">
        <v>17</v>
      </c>
      <c r="D84" s="36"/>
      <c r="E84" s="36"/>
      <c r="F84" s="36"/>
      <c r="G84" s="36"/>
      <c r="H84" s="36"/>
      <c r="I84" s="36"/>
      <c r="J84" s="36"/>
      <c r="K84" s="36"/>
      <c r="L84" s="36"/>
      <c r="M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16.5" customHeight="1">
      <c r="A85" s="34"/>
      <c r="B85" s="35"/>
      <c r="C85" s="36"/>
      <c r="D85" s="36"/>
      <c r="E85" s="302" t="str">
        <f>E7</f>
        <v>Oprava nástupišť v obvodu ST Zlín</v>
      </c>
      <c r="F85" s="303"/>
      <c r="G85" s="303"/>
      <c r="H85" s="303"/>
      <c r="I85" s="36"/>
      <c r="J85" s="36"/>
      <c r="K85" s="36"/>
      <c r="L85" s="36"/>
      <c r="M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12" customHeight="1">
      <c r="A86" s="34"/>
      <c r="B86" s="35"/>
      <c r="C86" s="29" t="s">
        <v>122</v>
      </c>
      <c r="D86" s="36"/>
      <c r="E86" s="36"/>
      <c r="F86" s="36"/>
      <c r="G86" s="36"/>
      <c r="H86" s="36"/>
      <c r="I86" s="36"/>
      <c r="J86" s="36"/>
      <c r="K86" s="36"/>
      <c r="L86" s="36"/>
      <c r="M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16.5" customHeight="1">
      <c r="A87" s="34"/>
      <c r="B87" s="35"/>
      <c r="C87" s="36"/>
      <c r="D87" s="36"/>
      <c r="E87" s="296" t="str">
        <f>E9</f>
        <v>SO 02.2.1 - zast. Popovice - nástupiště - SÚOŽI</v>
      </c>
      <c r="F87" s="301"/>
      <c r="G87" s="301"/>
      <c r="H87" s="301"/>
      <c r="I87" s="36"/>
      <c r="J87" s="36"/>
      <c r="K87" s="36"/>
      <c r="L87" s="36"/>
      <c r="M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36"/>
      <c r="M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12" customHeight="1">
      <c r="A89" s="34"/>
      <c r="B89" s="35"/>
      <c r="C89" s="29" t="s">
        <v>21</v>
      </c>
      <c r="D89" s="36"/>
      <c r="E89" s="36"/>
      <c r="F89" s="27" t="str">
        <f>F12</f>
        <v xml:space="preserve"> </v>
      </c>
      <c r="G89" s="36"/>
      <c r="H89" s="36"/>
      <c r="I89" s="29" t="s">
        <v>23</v>
      </c>
      <c r="J89" s="66">
        <f>IF(J12="","",J12)</f>
        <v>0</v>
      </c>
      <c r="K89" s="36"/>
      <c r="L89" s="36"/>
      <c r="M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36"/>
      <c r="M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15.2" customHeight="1">
      <c r="A91" s="34"/>
      <c r="B91" s="35"/>
      <c r="C91" s="29" t="s">
        <v>24</v>
      </c>
      <c r="D91" s="36"/>
      <c r="E91" s="36"/>
      <c r="F91" s="27" t="str">
        <f>E15</f>
        <v xml:space="preserve"> </v>
      </c>
      <c r="G91" s="36"/>
      <c r="H91" s="36"/>
      <c r="I91" s="29" t="s">
        <v>29</v>
      </c>
      <c r="J91" s="32" t="str">
        <f>E21</f>
        <v xml:space="preserve"> </v>
      </c>
      <c r="K91" s="36"/>
      <c r="L91" s="36"/>
      <c r="M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15.2" customHeight="1">
      <c r="A92" s="34"/>
      <c r="B92" s="35"/>
      <c r="C92" s="29" t="s">
        <v>27</v>
      </c>
      <c r="D92" s="36"/>
      <c r="E92" s="36"/>
      <c r="F92" s="27" t="str">
        <f>IF(E18="","",E18)</f>
        <v>Vyplň údaj</v>
      </c>
      <c r="G92" s="36"/>
      <c r="H92" s="36"/>
      <c r="I92" s="29" t="s">
        <v>30</v>
      </c>
      <c r="J92" s="32" t="str">
        <f>E24</f>
        <v xml:space="preserve"> </v>
      </c>
      <c r="K92" s="36"/>
      <c r="L92" s="36"/>
      <c r="M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35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36"/>
      <c r="M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9.25" customHeight="1">
      <c r="A94" s="34"/>
      <c r="B94" s="35"/>
      <c r="C94" s="144" t="s">
        <v>127</v>
      </c>
      <c r="D94" s="145"/>
      <c r="E94" s="145"/>
      <c r="F94" s="145"/>
      <c r="G94" s="145"/>
      <c r="H94" s="145"/>
      <c r="I94" s="146" t="s">
        <v>128</v>
      </c>
      <c r="J94" s="146" t="s">
        <v>129</v>
      </c>
      <c r="K94" s="146" t="s">
        <v>130</v>
      </c>
      <c r="L94" s="145"/>
      <c r="M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36"/>
      <c r="M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47" s="2" customFormat="1" ht="22.9" customHeight="1">
      <c r="A96" s="34"/>
      <c r="B96" s="35"/>
      <c r="C96" s="147" t="s">
        <v>131</v>
      </c>
      <c r="D96" s="36"/>
      <c r="E96" s="36"/>
      <c r="F96" s="36"/>
      <c r="G96" s="36"/>
      <c r="H96" s="36"/>
      <c r="I96" s="84">
        <f t="shared" ref="I96:J99" si="0">Q124</f>
        <v>0</v>
      </c>
      <c r="J96" s="84">
        <f t="shared" si="0"/>
        <v>0</v>
      </c>
      <c r="K96" s="84">
        <f>K124</f>
        <v>0</v>
      </c>
      <c r="L96" s="36"/>
      <c r="M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7" t="s">
        <v>132</v>
      </c>
    </row>
    <row r="97" spans="1:31" s="9" customFormat="1" ht="24.95" customHeight="1">
      <c r="B97" s="148"/>
      <c r="C97" s="149"/>
      <c r="D97" s="150" t="s">
        <v>133</v>
      </c>
      <c r="E97" s="151"/>
      <c r="F97" s="151"/>
      <c r="G97" s="151"/>
      <c r="H97" s="151"/>
      <c r="I97" s="152">
        <f t="shared" si="0"/>
        <v>0</v>
      </c>
      <c r="J97" s="152">
        <f t="shared" si="0"/>
        <v>0</v>
      </c>
      <c r="K97" s="152">
        <f>K125</f>
        <v>0</v>
      </c>
      <c r="L97" s="149"/>
      <c r="M97" s="153"/>
    </row>
    <row r="98" spans="1:31" s="10" customFormat="1" ht="19.899999999999999" customHeight="1">
      <c r="B98" s="154"/>
      <c r="C98" s="155"/>
      <c r="D98" s="156" t="s">
        <v>448</v>
      </c>
      <c r="E98" s="157"/>
      <c r="F98" s="157"/>
      <c r="G98" s="157"/>
      <c r="H98" s="157"/>
      <c r="I98" s="158">
        <f t="shared" si="0"/>
        <v>0</v>
      </c>
      <c r="J98" s="158">
        <f t="shared" si="0"/>
        <v>0</v>
      </c>
      <c r="K98" s="158">
        <f>K126</f>
        <v>0</v>
      </c>
      <c r="L98" s="155"/>
      <c r="M98" s="159"/>
    </row>
    <row r="99" spans="1:31" s="10" customFormat="1" ht="19.899999999999999" customHeight="1">
      <c r="B99" s="154"/>
      <c r="C99" s="155"/>
      <c r="D99" s="156" t="s">
        <v>134</v>
      </c>
      <c r="E99" s="157"/>
      <c r="F99" s="157"/>
      <c r="G99" s="157"/>
      <c r="H99" s="157"/>
      <c r="I99" s="158">
        <f t="shared" si="0"/>
        <v>0</v>
      </c>
      <c r="J99" s="158">
        <f t="shared" si="0"/>
        <v>0</v>
      </c>
      <c r="K99" s="158">
        <f>K127</f>
        <v>0</v>
      </c>
      <c r="L99" s="155"/>
      <c r="M99" s="159"/>
    </row>
    <row r="100" spans="1:31" s="10" customFormat="1" ht="14.85" customHeight="1">
      <c r="B100" s="154"/>
      <c r="C100" s="155"/>
      <c r="D100" s="156" t="s">
        <v>449</v>
      </c>
      <c r="E100" s="157"/>
      <c r="F100" s="157"/>
      <c r="G100" s="157"/>
      <c r="H100" s="157"/>
      <c r="I100" s="158">
        <f>Q144</f>
        <v>0</v>
      </c>
      <c r="J100" s="158">
        <f>R144</f>
        <v>0</v>
      </c>
      <c r="K100" s="158">
        <f>K144</f>
        <v>0</v>
      </c>
      <c r="L100" s="155"/>
      <c r="M100" s="159"/>
    </row>
    <row r="101" spans="1:31" s="10" customFormat="1" ht="14.85" customHeight="1">
      <c r="B101" s="154"/>
      <c r="C101" s="155"/>
      <c r="D101" s="156" t="s">
        <v>450</v>
      </c>
      <c r="E101" s="157"/>
      <c r="F101" s="157"/>
      <c r="G101" s="157"/>
      <c r="H101" s="157"/>
      <c r="I101" s="158">
        <f>Q156</f>
        <v>0</v>
      </c>
      <c r="J101" s="158">
        <f>R156</f>
        <v>0</v>
      </c>
      <c r="K101" s="158">
        <f>K156</f>
        <v>0</v>
      </c>
      <c r="L101" s="155"/>
      <c r="M101" s="159"/>
    </row>
    <row r="102" spans="1:31" s="9" customFormat="1" ht="24.95" customHeight="1">
      <c r="B102" s="148"/>
      <c r="C102" s="149"/>
      <c r="D102" s="150" t="s">
        <v>137</v>
      </c>
      <c r="E102" s="151"/>
      <c r="F102" s="151"/>
      <c r="G102" s="151"/>
      <c r="H102" s="151"/>
      <c r="I102" s="152">
        <f>Q183</f>
        <v>0</v>
      </c>
      <c r="J102" s="152">
        <f>R183</f>
        <v>0</v>
      </c>
      <c r="K102" s="152">
        <f>K183</f>
        <v>0</v>
      </c>
      <c r="L102" s="149"/>
      <c r="M102" s="153"/>
    </row>
    <row r="103" spans="1:31" s="10" customFormat="1" ht="19.899999999999999" customHeight="1">
      <c r="B103" s="154"/>
      <c r="C103" s="155"/>
      <c r="D103" s="156" t="s">
        <v>451</v>
      </c>
      <c r="E103" s="157"/>
      <c r="F103" s="157"/>
      <c r="G103" s="157"/>
      <c r="H103" s="157"/>
      <c r="I103" s="158">
        <f>Q184</f>
        <v>0</v>
      </c>
      <c r="J103" s="158">
        <f>R184</f>
        <v>0</v>
      </c>
      <c r="K103" s="158">
        <f>K184</f>
        <v>0</v>
      </c>
      <c r="L103" s="155"/>
      <c r="M103" s="159"/>
    </row>
    <row r="104" spans="1:31" s="9" customFormat="1" ht="24.95" customHeight="1">
      <c r="B104" s="148"/>
      <c r="C104" s="149"/>
      <c r="D104" s="150" t="s">
        <v>140</v>
      </c>
      <c r="E104" s="151"/>
      <c r="F104" s="151"/>
      <c r="G104" s="151"/>
      <c r="H104" s="151"/>
      <c r="I104" s="152">
        <f>Q236</f>
        <v>0</v>
      </c>
      <c r="J104" s="152">
        <f>R236</f>
        <v>0</v>
      </c>
      <c r="K104" s="152">
        <f>K236</f>
        <v>0</v>
      </c>
      <c r="L104" s="149"/>
      <c r="M104" s="153"/>
    </row>
    <row r="105" spans="1:31" s="2" customFormat="1" ht="21.75" customHeight="1">
      <c r="A105" s="34"/>
      <c r="B105" s="35"/>
      <c r="C105" s="36"/>
      <c r="D105" s="36"/>
      <c r="E105" s="36"/>
      <c r="F105" s="36"/>
      <c r="G105" s="36"/>
      <c r="H105" s="36"/>
      <c r="I105" s="36"/>
      <c r="J105" s="36"/>
      <c r="K105" s="36"/>
      <c r="L105" s="36"/>
      <c r="M105" s="51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pans="1:31" s="2" customFormat="1" ht="6.95" customHeight="1">
      <c r="A106" s="34"/>
      <c r="B106" s="54"/>
      <c r="C106" s="55"/>
      <c r="D106" s="55"/>
      <c r="E106" s="55"/>
      <c r="F106" s="55"/>
      <c r="G106" s="55"/>
      <c r="H106" s="55"/>
      <c r="I106" s="55"/>
      <c r="J106" s="55"/>
      <c r="K106" s="55"/>
      <c r="L106" s="55"/>
      <c r="M106" s="51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10" spans="1:31" s="2" customFormat="1" ht="6.95" customHeight="1">
      <c r="A110" s="34"/>
      <c r="B110" s="56"/>
      <c r="C110" s="57"/>
      <c r="D110" s="57"/>
      <c r="E110" s="57"/>
      <c r="F110" s="57"/>
      <c r="G110" s="57"/>
      <c r="H110" s="57"/>
      <c r="I110" s="57"/>
      <c r="J110" s="57"/>
      <c r="K110" s="57"/>
      <c r="L110" s="57"/>
      <c r="M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31" s="2" customFormat="1" ht="24.95" customHeight="1">
      <c r="A111" s="34"/>
      <c r="B111" s="35"/>
      <c r="C111" s="23" t="s">
        <v>141</v>
      </c>
      <c r="D111" s="36"/>
      <c r="E111" s="36"/>
      <c r="F111" s="36"/>
      <c r="G111" s="36"/>
      <c r="H111" s="36"/>
      <c r="I111" s="36"/>
      <c r="J111" s="36"/>
      <c r="K111" s="36"/>
      <c r="L111" s="36"/>
      <c r="M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31" s="2" customFormat="1" ht="6.95" customHeight="1">
      <c r="A112" s="34"/>
      <c r="B112" s="35"/>
      <c r="C112" s="36"/>
      <c r="D112" s="36"/>
      <c r="E112" s="36"/>
      <c r="F112" s="36"/>
      <c r="G112" s="36"/>
      <c r="H112" s="36"/>
      <c r="I112" s="36"/>
      <c r="J112" s="36"/>
      <c r="K112" s="36"/>
      <c r="L112" s="36"/>
      <c r="M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5" s="2" customFormat="1" ht="12" customHeight="1">
      <c r="A113" s="34"/>
      <c r="B113" s="35"/>
      <c r="C113" s="29" t="s">
        <v>17</v>
      </c>
      <c r="D113" s="36"/>
      <c r="E113" s="36"/>
      <c r="F113" s="36"/>
      <c r="G113" s="36"/>
      <c r="H113" s="36"/>
      <c r="I113" s="36"/>
      <c r="J113" s="36"/>
      <c r="K113" s="36"/>
      <c r="L113" s="36"/>
      <c r="M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5" s="2" customFormat="1" ht="16.5" customHeight="1">
      <c r="A114" s="34"/>
      <c r="B114" s="35"/>
      <c r="C114" s="36"/>
      <c r="D114" s="36"/>
      <c r="E114" s="302" t="str">
        <f>E7</f>
        <v>Oprava nástupišť v obvodu ST Zlín</v>
      </c>
      <c r="F114" s="303"/>
      <c r="G114" s="303"/>
      <c r="H114" s="303"/>
      <c r="I114" s="36"/>
      <c r="J114" s="36"/>
      <c r="K114" s="36"/>
      <c r="L114" s="36"/>
      <c r="M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5" s="2" customFormat="1" ht="12" customHeight="1">
      <c r="A115" s="34"/>
      <c r="B115" s="35"/>
      <c r="C115" s="29" t="s">
        <v>122</v>
      </c>
      <c r="D115" s="36"/>
      <c r="E115" s="36"/>
      <c r="F115" s="36"/>
      <c r="G115" s="36"/>
      <c r="H115" s="36"/>
      <c r="I115" s="36"/>
      <c r="J115" s="36"/>
      <c r="K115" s="36"/>
      <c r="L115" s="36"/>
      <c r="M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5" s="2" customFormat="1" ht="16.5" customHeight="1">
      <c r="A116" s="34"/>
      <c r="B116" s="35"/>
      <c r="C116" s="36"/>
      <c r="D116" s="36"/>
      <c r="E116" s="296" t="str">
        <f>E9</f>
        <v>SO 02.2.1 - zast. Popovice - nástupiště - SÚOŽI</v>
      </c>
      <c r="F116" s="301"/>
      <c r="G116" s="301"/>
      <c r="H116" s="301"/>
      <c r="I116" s="36"/>
      <c r="J116" s="36"/>
      <c r="K116" s="36"/>
      <c r="L116" s="36"/>
      <c r="M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5" s="2" customFormat="1" ht="6.95" customHeight="1">
      <c r="A117" s="34"/>
      <c r="B117" s="35"/>
      <c r="C117" s="36"/>
      <c r="D117" s="36"/>
      <c r="E117" s="36"/>
      <c r="F117" s="36"/>
      <c r="G117" s="36"/>
      <c r="H117" s="36"/>
      <c r="I117" s="36"/>
      <c r="J117" s="36"/>
      <c r="K117" s="36"/>
      <c r="L117" s="36"/>
      <c r="M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5" s="2" customFormat="1" ht="12" customHeight="1">
      <c r="A118" s="34"/>
      <c r="B118" s="35"/>
      <c r="C118" s="29" t="s">
        <v>21</v>
      </c>
      <c r="D118" s="36"/>
      <c r="E118" s="36"/>
      <c r="F118" s="27" t="str">
        <f>F12</f>
        <v xml:space="preserve"> </v>
      </c>
      <c r="G118" s="36"/>
      <c r="H118" s="36"/>
      <c r="I118" s="29" t="s">
        <v>23</v>
      </c>
      <c r="J118" s="66">
        <f>IF(J12="","",J12)</f>
        <v>0</v>
      </c>
      <c r="K118" s="36"/>
      <c r="L118" s="36"/>
      <c r="M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65" s="2" customFormat="1" ht="6.95" customHeight="1">
      <c r="A119" s="34"/>
      <c r="B119" s="35"/>
      <c r="C119" s="36"/>
      <c r="D119" s="36"/>
      <c r="E119" s="36"/>
      <c r="F119" s="36"/>
      <c r="G119" s="36"/>
      <c r="H119" s="36"/>
      <c r="I119" s="36"/>
      <c r="J119" s="36"/>
      <c r="K119" s="36"/>
      <c r="L119" s="36"/>
      <c r="M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65" s="2" customFormat="1" ht="15.2" customHeight="1">
      <c r="A120" s="34"/>
      <c r="B120" s="35"/>
      <c r="C120" s="29" t="s">
        <v>24</v>
      </c>
      <c r="D120" s="36"/>
      <c r="E120" s="36"/>
      <c r="F120" s="27" t="str">
        <f>E15</f>
        <v xml:space="preserve"> </v>
      </c>
      <c r="G120" s="36"/>
      <c r="H120" s="36"/>
      <c r="I120" s="29" t="s">
        <v>29</v>
      </c>
      <c r="J120" s="32" t="str">
        <f>E21</f>
        <v xml:space="preserve"> </v>
      </c>
      <c r="K120" s="36"/>
      <c r="L120" s="36"/>
      <c r="M120" s="51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pans="1:65" s="2" customFormat="1" ht="15.2" customHeight="1">
      <c r="A121" s="34"/>
      <c r="B121" s="35"/>
      <c r="C121" s="29" t="s">
        <v>27</v>
      </c>
      <c r="D121" s="36"/>
      <c r="E121" s="36"/>
      <c r="F121" s="27" t="str">
        <f>IF(E18="","",E18)</f>
        <v>Vyplň údaj</v>
      </c>
      <c r="G121" s="36"/>
      <c r="H121" s="36"/>
      <c r="I121" s="29" t="s">
        <v>30</v>
      </c>
      <c r="J121" s="32" t="str">
        <f>E24</f>
        <v xml:space="preserve"> </v>
      </c>
      <c r="K121" s="36"/>
      <c r="L121" s="36"/>
      <c r="M121" s="51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pans="1:65" s="2" customFormat="1" ht="10.35" customHeight="1">
      <c r="A122" s="34"/>
      <c r="B122" s="35"/>
      <c r="C122" s="36"/>
      <c r="D122" s="36"/>
      <c r="E122" s="36"/>
      <c r="F122" s="36"/>
      <c r="G122" s="36"/>
      <c r="H122" s="36"/>
      <c r="I122" s="36"/>
      <c r="J122" s="36"/>
      <c r="K122" s="36"/>
      <c r="L122" s="36"/>
      <c r="M122" s="51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pans="1:65" s="11" customFormat="1" ht="29.25" customHeight="1">
      <c r="A123" s="160"/>
      <c r="B123" s="161"/>
      <c r="C123" s="162" t="s">
        <v>142</v>
      </c>
      <c r="D123" s="163" t="s">
        <v>57</v>
      </c>
      <c r="E123" s="163" t="s">
        <v>53</v>
      </c>
      <c r="F123" s="163" t="s">
        <v>54</v>
      </c>
      <c r="G123" s="163" t="s">
        <v>143</v>
      </c>
      <c r="H123" s="163" t="s">
        <v>144</v>
      </c>
      <c r="I123" s="163" t="s">
        <v>145</v>
      </c>
      <c r="J123" s="163" t="s">
        <v>146</v>
      </c>
      <c r="K123" s="163" t="s">
        <v>130</v>
      </c>
      <c r="L123" s="164" t="s">
        <v>147</v>
      </c>
      <c r="M123" s="165"/>
      <c r="N123" s="75" t="s">
        <v>1</v>
      </c>
      <c r="O123" s="76" t="s">
        <v>36</v>
      </c>
      <c r="P123" s="76" t="s">
        <v>148</v>
      </c>
      <c r="Q123" s="76" t="s">
        <v>149</v>
      </c>
      <c r="R123" s="76" t="s">
        <v>150</v>
      </c>
      <c r="S123" s="76" t="s">
        <v>151</v>
      </c>
      <c r="T123" s="76" t="s">
        <v>152</v>
      </c>
      <c r="U123" s="76" t="s">
        <v>153</v>
      </c>
      <c r="V123" s="76" t="s">
        <v>154</v>
      </c>
      <c r="W123" s="76" t="s">
        <v>155</v>
      </c>
      <c r="X123" s="77" t="s">
        <v>156</v>
      </c>
      <c r="Y123" s="160"/>
      <c r="Z123" s="160"/>
      <c r="AA123" s="160"/>
      <c r="AB123" s="160"/>
      <c r="AC123" s="160"/>
      <c r="AD123" s="160"/>
      <c r="AE123" s="160"/>
    </row>
    <row r="124" spans="1:65" s="2" customFormat="1" ht="22.9" customHeight="1">
      <c r="A124" s="34"/>
      <c r="B124" s="35"/>
      <c r="C124" s="82" t="s">
        <v>157</v>
      </c>
      <c r="D124" s="36"/>
      <c r="E124" s="36"/>
      <c r="F124" s="36"/>
      <c r="G124" s="36"/>
      <c r="H124" s="36"/>
      <c r="I124" s="36"/>
      <c r="J124" s="36"/>
      <c r="K124" s="166">
        <f>BK124</f>
        <v>0</v>
      </c>
      <c r="L124" s="36"/>
      <c r="M124" s="39"/>
      <c r="N124" s="78"/>
      <c r="O124" s="167"/>
      <c r="P124" s="79"/>
      <c r="Q124" s="168">
        <f>Q125+Q183+Q236</f>
        <v>0</v>
      </c>
      <c r="R124" s="168">
        <f>R125+R183+R236</f>
        <v>0</v>
      </c>
      <c r="S124" s="79"/>
      <c r="T124" s="169">
        <f>T125+T183+T236</f>
        <v>0</v>
      </c>
      <c r="U124" s="79"/>
      <c r="V124" s="169">
        <f>V125+V183+V236</f>
        <v>310.48376500000006</v>
      </c>
      <c r="W124" s="79"/>
      <c r="X124" s="170">
        <f>X125+X183+X236</f>
        <v>0</v>
      </c>
      <c r="Y124" s="34"/>
      <c r="Z124" s="34"/>
      <c r="AA124" s="34"/>
      <c r="AB124" s="34"/>
      <c r="AC124" s="34"/>
      <c r="AD124" s="34"/>
      <c r="AE124" s="34"/>
      <c r="AT124" s="17" t="s">
        <v>73</v>
      </c>
      <c r="AU124" s="17" t="s">
        <v>132</v>
      </c>
      <c r="BK124" s="171">
        <f>BK125+BK183+BK236</f>
        <v>0</v>
      </c>
    </row>
    <row r="125" spans="1:65" s="12" customFormat="1" ht="25.9" customHeight="1">
      <c r="B125" s="172"/>
      <c r="C125" s="173"/>
      <c r="D125" s="174" t="s">
        <v>73</v>
      </c>
      <c r="E125" s="175" t="s">
        <v>158</v>
      </c>
      <c r="F125" s="175" t="s">
        <v>159</v>
      </c>
      <c r="G125" s="173"/>
      <c r="H125" s="173"/>
      <c r="I125" s="176"/>
      <c r="J125" s="176"/>
      <c r="K125" s="177">
        <f>BK125</f>
        <v>0</v>
      </c>
      <c r="L125" s="173"/>
      <c r="M125" s="178"/>
      <c r="N125" s="179"/>
      <c r="O125" s="180"/>
      <c r="P125" s="180"/>
      <c r="Q125" s="181">
        <f>Q126+Q127</f>
        <v>0</v>
      </c>
      <c r="R125" s="181">
        <f>R126+R127</f>
        <v>0</v>
      </c>
      <c r="S125" s="180"/>
      <c r="T125" s="182">
        <f>T126+T127</f>
        <v>0</v>
      </c>
      <c r="U125" s="180"/>
      <c r="V125" s="182">
        <f>V126+V127</f>
        <v>0</v>
      </c>
      <c r="W125" s="180"/>
      <c r="X125" s="183">
        <f>X126+X127</f>
        <v>0</v>
      </c>
      <c r="AR125" s="184" t="s">
        <v>82</v>
      </c>
      <c r="AT125" s="185" t="s">
        <v>73</v>
      </c>
      <c r="AU125" s="185" t="s">
        <v>74</v>
      </c>
      <c r="AY125" s="184" t="s">
        <v>160</v>
      </c>
      <c r="BK125" s="186">
        <f>BK126+BK127</f>
        <v>0</v>
      </c>
    </row>
    <row r="126" spans="1:65" s="12" customFormat="1" ht="22.9" customHeight="1">
      <c r="B126" s="172"/>
      <c r="C126" s="173"/>
      <c r="D126" s="174" t="s">
        <v>73</v>
      </c>
      <c r="E126" s="187" t="s">
        <v>82</v>
      </c>
      <c r="F126" s="187" t="s">
        <v>452</v>
      </c>
      <c r="G126" s="173"/>
      <c r="H126" s="173"/>
      <c r="I126" s="176"/>
      <c r="J126" s="176"/>
      <c r="K126" s="188">
        <f>BK126</f>
        <v>0</v>
      </c>
      <c r="L126" s="173"/>
      <c r="M126" s="178"/>
      <c r="N126" s="179"/>
      <c r="O126" s="180"/>
      <c r="P126" s="180"/>
      <c r="Q126" s="181">
        <v>0</v>
      </c>
      <c r="R126" s="181">
        <v>0</v>
      </c>
      <c r="S126" s="180"/>
      <c r="T126" s="182">
        <v>0</v>
      </c>
      <c r="U126" s="180"/>
      <c r="V126" s="182">
        <v>0</v>
      </c>
      <c r="W126" s="180"/>
      <c r="X126" s="183">
        <v>0</v>
      </c>
      <c r="AR126" s="184" t="s">
        <v>82</v>
      </c>
      <c r="AT126" s="185" t="s">
        <v>73</v>
      </c>
      <c r="AU126" s="185" t="s">
        <v>82</v>
      </c>
      <c r="AY126" s="184" t="s">
        <v>160</v>
      </c>
      <c r="BK126" s="186">
        <v>0</v>
      </c>
    </row>
    <row r="127" spans="1:65" s="12" customFormat="1" ht="22.9" customHeight="1">
      <c r="B127" s="172"/>
      <c r="C127" s="173"/>
      <c r="D127" s="174" t="s">
        <v>73</v>
      </c>
      <c r="E127" s="187" t="s">
        <v>161</v>
      </c>
      <c r="F127" s="187" t="s">
        <v>162</v>
      </c>
      <c r="G127" s="173"/>
      <c r="H127" s="173"/>
      <c r="I127" s="176"/>
      <c r="J127" s="176"/>
      <c r="K127" s="188">
        <f>BK127</f>
        <v>0</v>
      </c>
      <c r="L127" s="173"/>
      <c r="M127" s="178"/>
      <c r="N127" s="179"/>
      <c r="O127" s="180"/>
      <c r="P127" s="180"/>
      <c r="Q127" s="181">
        <f>Q128+SUM(Q129:Q144)+Q156</f>
        <v>0</v>
      </c>
      <c r="R127" s="181">
        <f>R128+SUM(R129:R144)+R156</f>
        <v>0</v>
      </c>
      <c r="S127" s="180"/>
      <c r="T127" s="182">
        <f>T128+SUM(T129:T144)+T156</f>
        <v>0</v>
      </c>
      <c r="U127" s="180"/>
      <c r="V127" s="182">
        <f>V128+SUM(V129:V144)+V156</f>
        <v>0</v>
      </c>
      <c r="W127" s="180"/>
      <c r="X127" s="183">
        <f>X128+SUM(X129:X144)+X156</f>
        <v>0</v>
      </c>
      <c r="AR127" s="184" t="s">
        <v>82</v>
      </c>
      <c r="AT127" s="185" t="s">
        <v>73</v>
      </c>
      <c r="AU127" s="185" t="s">
        <v>82</v>
      </c>
      <c r="AY127" s="184" t="s">
        <v>160</v>
      </c>
      <c r="BK127" s="186">
        <f>BK128+SUM(BK129:BK144)+BK156</f>
        <v>0</v>
      </c>
    </row>
    <row r="128" spans="1:65" s="2" customFormat="1" ht="24.2" customHeight="1">
      <c r="A128" s="34"/>
      <c r="B128" s="35"/>
      <c r="C128" s="189" t="s">
        <v>82</v>
      </c>
      <c r="D128" s="189" t="s">
        <v>163</v>
      </c>
      <c r="E128" s="190" t="s">
        <v>453</v>
      </c>
      <c r="F128" s="191" t="s">
        <v>454</v>
      </c>
      <c r="G128" s="192" t="s">
        <v>215</v>
      </c>
      <c r="H128" s="193">
        <v>230</v>
      </c>
      <c r="I128" s="194"/>
      <c r="J128" s="194"/>
      <c r="K128" s="195">
        <f>ROUND(P128*H128,2)</f>
        <v>0</v>
      </c>
      <c r="L128" s="191" t="s">
        <v>167</v>
      </c>
      <c r="M128" s="39"/>
      <c r="N128" s="196" t="s">
        <v>1</v>
      </c>
      <c r="O128" s="197" t="s">
        <v>37</v>
      </c>
      <c r="P128" s="198">
        <f>I128+J128</f>
        <v>0</v>
      </c>
      <c r="Q128" s="198">
        <f>ROUND(I128*H128,2)</f>
        <v>0</v>
      </c>
      <c r="R128" s="198">
        <f>ROUND(J128*H128,2)</f>
        <v>0</v>
      </c>
      <c r="S128" s="71"/>
      <c r="T128" s="199">
        <f>S128*H128</f>
        <v>0</v>
      </c>
      <c r="U128" s="199">
        <v>0</v>
      </c>
      <c r="V128" s="199">
        <f>U128*H128</f>
        <v>0</v>
      </c>
      <c r="W128" s="199">
        <v>0</v>
      </c>
      <c r="X128" s="200">
        <f>W128*H128</f>
        <v>0</v>
      </c>
      <c r="Y128" s="34"/>
      <c r="Z128" s="34"/>
      <c r="AA128" s="34"/>
      <c r="AB128" s="34"/>
      <c r="AC128" s="34"/>
      <c r="AD128" s="34"/>
      <c r="AE128" s="34"/>
      <c r="AR128" s="201" t="s">
        <v>168</v>
      </c>
      <c r="AT128" s="201" t="s">
        <v>163</v>
      </c>
      <c r="AU128" s="201" t="s">
        <v>84</v>
      </c>
      <c r="AY128" s="17" t="s">
        <v>160</v>
      </c>
      <c r="BE128" s="202">
        <f>IF(O128="základní",K128,0)</f>
        <v>0</v>
      </c>
      <c r="BF128" s="202">
        <f>IF(O128="snížená",K128,0)</f>
        <v>0</v>
      </c>
      <c r="BG128" s="202">
        <f>IF(O128="zákl. přenesená",K128,0)</f>
        <v>0</v>
      </c>
      <c r="BH128" s="202">
        <f>IF(O128="sníž. přenesená",K128,0)</f>
        <v>0</v>
      </c>
      <c r="BI128" s="202">
        <f>IF(O128="nulová",K128,0)</f>
        <v>0</v>
      </c>
      <c r="BJ128" s="17" t="s">
        <v>82</v>
      </c>
      <c r="BK128" s="202">
        <f>ROUND(P128*H128,2)</f>
        <v>0</v>
      </c>
      <c r="BL128" s="17" t="s">
        <v>168</v>
      </c>
      <c r="BM128" s="201" t="s">
        <v>905</v>
      </c>
    </row>
    <row r="129" spans="1:65" s="2" customFormat="1" ht="39">
      <c r="A129" s="34"/>
      <c r="B129" s="35"/>
      <c r="C129" s="36"/>
      <c r="D129" s="203" t="s">
        <v>170</v>
      </c>
      <c r="E129" s="36"/>
      <c r="F129" s="204" t="s">
        <v>456</v>
      </c>
      <c r="G129" s="36"/>
      <c r="H129" s="36"/>
      <c r="I129" s="205"/>
      <c r="J129" s="205"/>
      <c r="K129" s="36"/>
      <c r="L129" s="36"/>
      <c r="M129" s="39"/>
      <c r="N129" s="206"/>
      <c r="O129" s="207"/>
      <c r="P129" s="71"/>
      <c r="Q129" s="71"/>
      <c r="R129" s="71"/>
      <c r="S129" s="71"/>
      <c r="T129" s="71"/>
      <c r="U129" s="71"/>
      <c r="V129" s="71"/>
      <c r="W129" s="71"/>
      <c r="X129" s="72"/>
      <c r="Y129" s="34"/>
      <c r="Z129" s="34"/>
      <c r="AA129" s="34"/>
      <c r="AB129" s="34"/>
      <c r="AC129" s="34"/>
      <c r="AD129" s="34"/>
      <c r="AE129" s="34"/>
      <c r="AT129" s="17" t="s">
        <v>170</v>
      </c>
      <c r="AU129" s="17" t="s">
        <v>84</v>
      </c>
    </row>
    <row r="130" spans="1:65" s="2" customFormat="1" ht="19.5">
      <c r="A130" s="34"/>
      <c r="B130" s="35"/>
      <c r="C130" s="36"/>
      <c r="D130" s="203" t="s">
        <v>180</v>
      </c>
      <c r="E130" s="36"/>
      <c r="F130" s="208" t="s">
        <v>457</v>
      </c>
      <c r="G130" s="36"/>
      <c r="H130" s="36"/>
      <c r="I130" s="205"/>
      <c r="J130" s="205"/>
      <c r="K130" s="36"/>
      <c r="L130" s="36"/>
      <c r="M130" s="39"/>
      <c r="N130" s="206"/>
      <c r="O130" s="207"/>
      <c r="P130" s="71"/>
      <c r="Q130" s="71"/>
      <c r="R130" s="71"/>
      <c r="S130" s="71"/>
      <c r="T130" s="71"/>
      <c r="U130" s="71"/>
      <c r="V130" s="71"/>
      <c r="W130" s="71"/>
      <c r="X130" s="72"/>
      <c r="Y130" s="34"/>
      <c r="Z130" s="34"/>
      <c r="AA130" s="34"/>
      <c r="AB130" s="34"/>
      <c r="AC130" s="34"/>
      <c r="AD130" s="34"/>
      <c r="AE130" s="34"/>
      <c r="AT130" s="17" t="s">
        <v>180</v>
      </c>
      <c r="AU130" s="17" t="s">
        <v>84</v>
      </c>
    </row>
    <row r="131" spans="1:65" s="2" customFormat="1" ht="24">
      <c r="A131" s="34"/>
      <c r="B131" s="35"/>
      <c r="C131" s="189" t="s">
        <v>84</v>
      </c>
      <c r="D131" s="189" t="s">
        <v>163</v>
      </c>
      <c r="E131" s="190" t="s">
        <v>462</v>
      </c>
      <c r="F131" s="191" t="s">
        <v>463</v>
      </c>
      <c r="G131" s="192" t="s">
        <v>191</v>
      </c>
      <c r="H131" s="193">
        <v>196</v>
      </c>
      <c r="I131" s="194"/>
      <c r="J131" s="194"/>
      <c r="K131" s="195">
        <f>ROUND(P131*H131,2)</f>
        <v>0</v>
      </c>
      <c r="L131" s="191" t="s">
        <v>167</v>
      </c>
      <c r="M131" s="39"/>
      <c r="N131" s="196" t="s">
        <v>1</v>
      </c>
      <c r="O131" s="197" t="s">
        <v>37</v>
      </c>
      <c r="P131" s="198">
        <f>I131+J131</f>
        <v>0</v>
      </c>
      <c r="Q131" s="198">
        <f>ROUND(I131*H131,2)</f>
        <v>0</v>
      </c>
      <c r="R131" s="198">
        <f>ROUND(J131*H131,2)</f>
        <v>0</v>
      </c>
      <c r="S131" s="71"/>
      <c r="T131" s="199">
        <f>S131*H131</f>
        <v>0</v>
      </c>
      <c r="U131" s="199">
        <v>0</v>
      </c>
      <c r="V131" s="199">
        <f>U131*H131</f>
        <v>0</v>
      </c>
      <c r="W131" s="199">
        <v>0</v>
      </c>
      <c r="X131" s="200">
        <f>W131*H131</f>
        <v>0</v>
      </c>
      <c r="Y131" s="34"/>
      <c r="Z131" s="34"/>
      <c r="AA131" s="34"/>
      <c r="AB131" s="34"/>
      <c r="AC131" s="34"/>
      <c r="AD131" s="34"/>
      <c r="AE131" s="34"/>
      <c r="AR131" s="201" t="s">
        <v>168</v>
      </c>
      <c r="AT131" s="201" t="s">
        <v>163</v>
      </c>
      <c r="AU131" s="201" t="s">
        <v>84</v>
      </c>
      <c r="AY131" s="17" t="s">
        <v>160</v>
      </c>
      <c r="BE131" s="202">
        <f>IF(O131="základní",K131,0)</f>
        <v>0</v>
      </c>
      <c r="BF131" s="202">
        <f>IF(O131="snížená",K131,0)</f>
        <v>0</v>
      </c>
      <c r="BG131" s="202">
        <f>IF(O131="zákl. přenesená",K131,0)</f>
        <v>0</v>
      </c>
      <c r="BH131" s="202">
        <f>IF(O131="sníž. přenesená",K131,0)</f>
        <v>0</v>
      </c>
      <c r="BI131" s="202">
        <f>IF(O131="nulová",K131,0)</f>
        <v>0</v>
      </c>
      <c r="BJ131" s="17" t="s">
        <v>82</v>
      </c>
      <c r="BK131" s="202">
        <f>ROUND(P131*H131,2)</f>
        <v>0</v>
      </c>
      <c r="BL131" s="17" t="s">
        <v>168</v>
      </c>
      <c r="BM131" s="201" t="s">
        <v>464</v>
      </c>
    </row>
    <row r="132" spans="1:65" s="2" customFormat="1" ht="29.25">
      <c r="A132" s="34"/>
      <c r="B132" s="35"/>
      <c r="C132" s="36"/>
      <c r="D132" s="203" t="s">
        <v>170</v>
      </c>
      <c r="E132" s="36"/>
      <c r="F132" s="204" t="s">
        <v>465</v>
      </c>
      <c r="G132" s="36"/>
      <c r="H132" s="36"/>
      <c r="I132" s="205"/>
      <c r="J132" s="205"/>
      <c r="K132" s="36"/>
      <c r="L132" s="36"/>
      <c r="M132" s="39"/>
      <c r="N132" s="206"/>
      <c r="O132" s="207"/>
      <c r="P132" s="71"/>
      <c r="Q132" s="71"/>
      <c r="R132" s="71"/>
      <c r="S132" s="71"/>
      <c r="T132" s="71"/>
      <c r="U132" s="71"/>
      <c r="V132" s="71"/>
      <c r="W132" s="71"/>
      <c r="X132" s="72"/>
      <c r="Y132" s="34"/>
      <c r="Z132" s="34"/>
      <c r="AA132" s="34"/>
      <c r="AB132" s="34"/>
      <c r="AC132" s="34"/>
      <c r="AD132" s="34"/>
      <c r="AE132" s="34"/>
      <c r="AT132" s="17" t="s">
        <v>170</v>
      </c>
      <c r="AU132" s="17" t="s">
        <v>84</v>
      </c>
    </row>
    <row r="133" spans="1:65" s="13" customFormat="1">
      <c r="B133" s="209"/>
      <c r="C133" s="210"/>
      <c r="D133" s="203" t="s">
        <v>195</v>
      </c>
      <c r="E133" s="211" t="s">
        <v>1</v>
      </c>
      <c r="F133" s="212" t="s">
        <v>906</v>
      </c>
      <c r="G133" s="210"/>
      <c r="H133" s="213">
        <v>196</v>
      </c>
      <c r="I133" s="214"/>
      <c r="J133" s="214"/>
      <c r="K133" s="210"/>
      <c r="L133" s="210"/>
      <c r="M133" s="215"/>
      <c r="N133" s="216"/>
      <c r="O133" s="217"/>
      <c r="P133" s="217"/>
      <c r="Q133" s="217"/>
      <c r="R133" s="217"/>
      <c r="S133" s="217"/>
      <c r="T133" s="217"/>
      <c r="U133" s="217"/>
      <c r="V133" s="217"/>
      <c r="W133" s="217"/>
      <c r="X133" s="218"/>
      <c r="AT133" s="219" t="s">
        <v>195</v>
      </c>
      <c r="AU133" s="219" t="s">
        <v>84</v>
      </c>
      <c r="AV133" s="13" t="s">
        <v>84</v>
      </c>
      <c r="AW133" s="13" t="s">
        <v>5</v>
      </c>
      <c r="AX133" s="13" t="s">
        <v>82</v>
      </c>
      <c r="AY133" s="219" t="s">
        <v>160</v>
      </c>
    </row>
    <row r="134" spans="1:65" s="2" customFormat="1" ht="24">
      <c r="A134" s="34"/>
      <c r="B134" s="35"/>
      <c r="C134" s="189" t="s">
        <v>182</v>
      </c>
      <c r="D134" s="189" t="s">
        <v>163</v>
      </c>
      <c r="E134" s="190" t="s">
        <v>199</v>
      </c>
      <c r="F134" s="191" t="s">
        <v>200</v>
      </c>
      <c r="G134" s="192" t="s">
        <v>191</v>
      </c>
      <c r="H134" s="193">
        <v>110</v>
      </c>
      <c r="I134" s="194"/>
      <c r="J134" s="194"/>
      <c r="K134" s="195">
        <f>ROUND(P134*H134,2)</f>
        <v>0</v>
      </c>
      <c r="L134" s="191" t="s">
        <v>167</v>
      </c>
      <c r="M134" s="39"/>
      <c r="N134" s="196" t="s">
        <v>1</v>
      </c>
      <c r="O134" s="197" t="s">
        <v>37</v>
      </c>
      <c r="P134" s="198">
        <f>I134+J134</f>
        <v>0</v>
      </c>
      <c r="Q134" s="198">
        <f>ROUND(I134*H134,2)</f>
        <v>0</v>
      </c>
      <c r="R134" s="198">
        <f>ROUND(J134*H134,2)</f>
        <v>0</v>
      </c>
      <c r="S134" s="71"/>
      <c r="T134" s="199">
        <f>S134*H134</f>
        <v>0</v>
      </c>
      <c r="U134" s="199">
        <v>0</v>
      </c>
      <c r="V134" s="199">
        <f>U134*H134</f>
        <v>0</v>
      </c>
      <c r="W134" s="199">
        <v>0</v>
      </c>
      <c r="X134" s="200">
        <f>W134*H134</f>
        <v>0</v>
      </c>
      <c r="Y134" s="34"/>
      <c r="Z134" s="34"/>
      <c r="AA134" s="34"/>
      <c r="AB134" s="34"/>
      <c r="AC134" s="34"/>
      <c r="AD134" s="34"/>
      <c r="AE134" s="34"/>
      <c r="AR134" s="201" t="s">
        <v>168</v>
      </c>
      <c r="AT134" s="201" t="s">
        <v>163</v>
      </c>
      <c r="AU134" s="201" t="s">
        <v>84</v>
      </c>
      <c r="AY134" s="17" t="s">
        <v>160</v>
      </c>
      <c r="BE134" s="202">
        <f>IF(O134="základní",K134,0)</f>
        <v>0</v>
      </c>
      <c r="BF134" s="202">
        <f>IF(O134="snížená",K134,0)</f>
        <v>0</v>
      </c>
      <c r="BG134" s="202">
        <f>IF(O134="zákl. přenesená",K134,0)</f>
        <v>0</v>
      </c>
      <c r="BH134" s="202">
        <f>IF(O134="sníž. přenesená",K134,0)</f>
        <v>0</v>
      </c>
      <c r="BI134" s="202">
        <f>IF(O134="nulová",K134,0)</f>
        <v>0</v>
      </c>
      <c r="BJ134" s="17" t="s">
        <v>82</v>
      </c>
      <c r="BK134" s="202">
        <f>ROUND(P134*H134,2)</f>
        <v>0</v>
      </c>
      <c r="BL134" s="17" t="s">
        <v>168</v>
      </c>
      <c r="BM134" s="201" t="s">
        <v>468</v>
      </c>
    </row>
    <row r="135" spans="1:65" s="2" customFormat="1" ht="39">
      <c r="A135" s="34"/>
      <c r="B135" s="35"/>
      <c r="C135" s="36"/>
      <c r="D135" s="203" t="s">
        <v>170</v>
      </c>
      <c r="E135" s="36"/>
      <c r="F135" s="204" t="s">
        <v>202</v>
      </c>
      <c r="G135" s="36"/>
      <c r="H135" s="36"/>
      <c r="I135" s="205"/>
      <c r="J135" s="205"/>
      <c r="K135" s="36"/>
      <c r="L135" s="36"/>
      <c r="M135" s="39"/>
      <c r="N135" s="206"/>
      <c r="O135" s="207"/>
      <c r="P135" s="71"/>
      <c r="Q135" s="71"/>
      <c r="R135" s="71"/>
      <c r="S135" s="71"/>
      <c r="T135" s="71"/>
      <c r="U135" s="71"/>
      <c r="V135" s="71"/>
      <c r="W135" s="71"/>
      <c r="X135" s="72"/>
      <c r="Y135" s="34"/>
      <c r="Z135" s="34"/>
      <c r="AA135" s="34"/>
      <c r="AB135" s="34"/>
      <c r="AC135" s="34"/>
      <c r="AD135" s="34"/>
      <c r="AE135" s="34"/>
      <c r="AT135" s="17" t="s">
        <v>170</v>
      </c>
      <c r="AU135" s="17" t="s">
        <v>84</v>
      </c>
    </row>
    <row r="136" spans="1:65" s="2" customFormat="1" ht="24">
      <c r="A136" s="34"/>
      <c r="B136" s="35"/>
      <c r="C136" s="189" t="s">
        <v>168</v>
      </c>
      <c r="D136" s="189" t="s">
        <v>163</v>
      </c>
      <c r="E136" s="190" t="s">
        <v>472</v>
      </c>
      <c r="F136" s="191" t="s">
        <v>473</v>
      </c>
      <c r="G136" s="192" t="s">
        <v>215</v>
      </c>
      <c r="H136" s="193">
        <v>345</v>
      </c>
      <c r="I136" s="194"/>
      <c r="J136" s="194"/>
      <c r="K136" s="195">
        <f>ROUND(P136*H136,2)</f>
        <v>0</v>
      </c>
      <c r="L136" s="191" t="s">
        <v>167</v>
      </c>
      <c r="M136" s="39"/>
      <c r="N136" s="196" t="s">
        <v>1</v>
      </c>
      <c r="O136" s="197" t="s">
        <v>37</v>
      </c>
      <c r="P136" s="198">
        <f>I136+J136</f>
        <v>0</v>
      </c>
      <c r="Q136" s="198">
        <f>ROUND(I136*H136,2)</f>
        <v>0</v>
      </c>
      <c r="R136" s="198">
        <f>ROUND(J136*H136,2)</f>
        <v>0</v>
      </c>
      <c r="S136" s="71"/>
      <c r="T136" s="199">
        <f>S136*H136</f>
        <v>0</v>
      </c>
      <c r="U136" s="199">
        <v>0</v>
      </c>
      <c r="V136" s="199">
        <f>U136*H136</f>
        <v>0</v>
      </c>
      <c r="W136" s="199">
        <v>0</v>
      </c>
      <c r="X136" s="200">
        <f>W136*H136</f>
        <v>0</v>
      </c>
      <c r="Y136" s="34"/>
      <c r="Z136" s="34"/>
      <c r="AA136" s="34"/>
      <c r="AB136" s="34"/>
      <c r="AC136" s="34"/>
      <c r="AD136" s="34"/>
      <c r="AE136" s="34"/>
      <c r="AR136" s="201" t="s">
        <v>168</v>
      </c>
      <c r="AT136" s="201" t="s">
        <v>163</v>
      </c>
      <c r="AU136" s="201" t="s">
        <v>84</v>
      </c>
      <c r="AY136" s="17" t="s">
        <v>160</v>
      </c>
      <c r="BE136" s="202">
        <f>IF(O136="základní",K136,0)</f>
        <v>0</v>
      </c>
      <c r="BF136" s="202">
        <f>IF(O136="snížená",K136,0)</f>
        <v>0</v>
      </c>
      <c r="BG136" s="202">
        <f>IF(O136="zákl. přenesená",K136,0)</f>
        <v>0</v>
      </c>
      <c r="BH136" s="202">
        <f>IF(O136="sníž. přenesená",K136,0)</f>
        <v>0</v>
      </c>
      <c r="BI136" s="202">
        <f>IF(O136="nulová",K136,0)</f>
        <v>0</v>
      </c>
      <c r="BJ136" s="17" t="s">
        <v>82</v>
      </c>
      <c r="BK136" s="202">
        <f>ROUND(P136*H136,2)</f>
        <v>0</v>
      </c>
      <c r="BL136" s="17" t="s">
        <v>168</v>
      </c>
      <c r="BM136" s="201" t="s">
        <v>474</v>
      </c>
    </row>
    <row r="137" spans="1:65" s="2" customFormat="1" ht="39">
      <c r="A137" s="34"/>
      <c r="B137" s="35"/>
      <c r="C137" s="36"/>
      <c r="D137" s="203" t="s">
        <v>170</v>
      </c>
      <c r="E137" s="36"/>
      <c r="F137" s="204" t="s">
        <v>475</v>
      </c>
      <c r="G137" s="36"/>
      <c r="H137" s="36"/>
      <c r="I137" s="205"/>
      <c r="J137" s="205"/>
      <c r="K137" s="36"/>
      <c r="L137" s="36"/>
      <c r="M137" s="39"/>
      <c r="N137" s="206"/>
      <c r="O137" s="207"/>
      <c r="P137" s="71"/>
      <c r="Q137" s="71"/>
      <c r="R137" s="71"/>
      <c r="S137" s="71"/>
      <c r="T137" s="71"/>
      <c r="U137" s="71"/>
      <c r="V137" s="71"/>
      <c r="W137" s="71"/>
      <c r="X137" s="72"/>
      <c r="Y137" s="34"/>
      <c r="Z137" s="34"/>
      <c r="AA137" s="34"/>
      <c r="AB137" s="34"/>
      <c r="AC137" s="34"/>
      <c r="AD137" s="34"/>
      <c r="AE137" s="34"/>
      <c r="AT137" s="17" t="s">
        <v>170</v>
      </c>
      <c r="AU137" s="17" t="s">
        <v>84</v>
      </c>
    </row>
    <row r="138" spans="1:65" s="13" customFormat="1">
      <c r="B138" s="209"/>
      <c r="C138" s="210"/>
      <c r="D138" s="203" t="s">
        <v>195</v>
      </c>
      <c r="E138" s="211" t="s">
        <v>1</v>
      </c>
      <c r="F138" s="212" t="s">
        <v>907</v>
      </c>
      <c r="G138" s="210"/>
      <c r="H138" s="213">
        <v>225</v>
      </c>
      <c r="I138" s="214"/>
      <c r="J138" s="214"/>
      <c r="K138" s="210"/>
      <c r="L138" s="210"/>
      <c r="M138" s="215"/>
      <c r="N138" s="216"/>
      <c r="O138" s="217"/>
      <c r="P138" s="217"/>
      <c r="Q138" s="217"/>
      <c r="R138" s="217"/>
      <c r="S138" s="217"/>
      <c r="T138" s="217"/>
      <c r="U138" s="217"/>
      <c r="V138" s="217"/>
      <c r="W138" s="217"/>
      <c r="X138" s="218"/>
      <c r="AT138" s="219" t="s">
        <v>195</v>
      </c>
      <c r="AU138" s="219" t="s">
        <v>84</v>
      </c>
      <c r="AV138" s="13" t="s">
        <v>84</v>
      </c>
      <c r="AW138" s="13" t="s">
        <v>5</v>
      </c>
      <c r="AX138" s="13" t="s">
        <v>74</v>
      </c>
      <c r="AY138" s="219" t="s">
        <v>160</v>
      </c>
    </row>
    <row r="139" spans="1:65" s="13" customFormat="1">
      <c r="B139" s="209"/>
      <c r="C139" s="210"/>
      <c r="D139" s="203" t="s">
        <v>195</v>
      </c>
      <c r="E139" s="211" t="s">
        <v>1</v>
      </c>
      <c r="F139" s="212" t="s">
        <v>908</v>
      </c>
      <c r="G139" s="210"/>
      <c r="H139" s="213">
        <v>40</v>
      </c>
      <c r="I139" s="214"/>
      <c r="J139" s="214"/>
      <c r="K139" s="210"/>
      <c r="L139" s="210"/>
      <c r="M139" s="215"/>
      <c r="N139" s="216"/>
      <c r="O139" s="217"/>
      <c r="P139" s="217"/>
      <c r="Q139" s="217"/>
      <c r="R139" s="217"/>
      <c r="S139" s="217"/>
      <c r="T139" s="217"/>
      <c r="U139" s="217"/>
      <c r="V139" s="217"/>
      <c r="W139" s="217"/>
      <c r="X139" s="218"/>
      <c r="AT139" s="219" t="s">
        <v>195</v>
      </c>
      <c r="AU139" s="219" t="s">
        <v>84</v>
      </c>
      <c r="AV139" s="13" t="s">
        <v>84</v>
      </c>
      <c r="AW139" s="13" t="s">
        <v>5</v>
      </c>
      <c r="AX139" s="13" t="s">
        <v>74</v>
      </c>
      <c r="AY139" s="219" t="s">
        <v>160</v>
      </c>
    </row>
    <row r="140" spans="1:65" s="13" customFormat="1">
      <c r="B140" s="209"/>
      <c r="C140" s="210"/>
      <c r="D140" s="203" t="s">
        <v>195</v>
      </c>
      <c r="E140" s="211" t="s">
        <v>1</v>
      </c>
      <c r="F140" s="212" t="s">
        <v>909</v>
      </c>
      <c r="G140" s="210"/>
      <c r="H140" s="213">
        <v>80</v>
      </c>
      <c r="I140" s="214"/>
      <c r="J140" s="214"/>
      <c r="K140" s="210"/>
      <c r="L140" s="210"/>
      <c r="M140" s="215"/>
      <c r="N140" s="216"/>
      <c r="O140" s="217"/>
      <c r="P140" s="217"/>
      <c r="Q140" s="217"/>
      <c r="R140" s="217"/>
      <c r="S140" s="217"/>
      <c r="T140" s="217"/>
      <c r="U140" s="217"/>
      <c r="V140" s="217"/>
      <c r="W140" s="217"/>
      <c r="X140" s="218"/>
      <c r="AT140" s="219" t="s">
        <v>195</v>
      </c>
      <c r="AU140" s="219" t="s">
        <v>84</v>
      </c>
      <c r="AV140" s="13" t="s">
        <v>84</v>
      </c>
      <c r="AW140" s="13" t="s">
        <v>5</v>
      </c>
      <c r="AX140" s="13" t="s">
        <v>74</v>
      </c>
      <c r="AY140" s="219" t="s">
        <v>160</v>
      </c>
    </row>
    <row r="141" spans="1:65" s="14" customFormat="1">
      <c r="B141" s="220"/>
      <c r="C141" s="221"/>
      <c r="D141" s="203" t="s">
        <v>195</v>
      </c>
      <c r="E141" s="222" t="s">
        <v>1</v>
      </c>
      <c r="F141" s="223" t="s">
        <v>198</v>
      </c>
      <c r="G141" s="221"/>
      <c r="H141" s="224">
        <v>345</v>
      </c>
      <c r="I141" s="225"/>
      <c r="J141" s="225"/>
      <c r="K141" s="221"/>
      <c r="L141" s="221"/>
      <c r="M141" s="226"/>
      <c r="N141" s="227"/>
      <c r="O141" s="228"/>
      <c r="P141" s="228"/>
      <c r="Q141" s="228"/>
      <c r="R141" s="228"/>
      <c r="S141" s="228"/>
      <c r="T141" s="228"/>
      <c r="U141" s="228"/>
      <c r="V141" s="228"/>
      <c r="W141" s="228"/>
      <c r="X141" s="229"/>
      <c r="AT141" s="230" t="s">
        <v>195</v>
      </c>
      <c r="AU141" s="230" t="s">
        <v>84</v>
      </c>
      <c r="AV141" s="14" t="s">
        <v>168</v>
      </c>
      <c r="AW141" s="14" t="s">
        <v>5</v>
      </c>
      <c r="AX141" s="14" t="s">
        <v>82</v>
      </c>
      <c r="AY141" s="230" t="s">
        <v>160</v>
      </c>
    </row>
    <row r="142" spans="1:65" s="2" customFormat="1" ht="24">
      <c r="A142" s="34"/>
      <c r="B142" s="35"/>
      <c r="C142" s="189" t="s">
        <v>161</v>
      </c>
      <c r="D142" s="189" t="s">
        <v>163</v>
      </c>
      <c r="E142" s="190" t="s">
        <v>910</v>
      </c>
      <c r="F142" s="191" t="s">
        <v>911</v>
      </c>
      <c r="G142" s="192" t="s">
        <v>263</v>
      </c>
      <c r="H142" s="193">
        <v>1</v>
      </c>
      <c r="I142" s="194"/>
      <c r="J142" s="194"/>
      <c r="K142" s="195">
        <f>ROUND(P142*H142,2)</f>
        <v>0</v>
      </c>
      <c r="L142" s="191" t="s">
        <v>167</v>
      </c>
      <c r="M142" s="39"/>
      <c r="N142" s="196" t="s">
        <v>1</v>
      </c>
      <c r="O142" s="197" t="s">
        <v>37</v>
      </c>
      <c r="P142" s="198">
        <f>I142+J142</f>
        <v>0</v>
      </c>
      <c r="Q142" s="198">
        <f>ROUND(I142*H142,2)</f>
        <v>0</v>
      </c>
      <c r="R142" s="198">
        <f>ROUND(J142*H142,2)</f>
        <v>0</v>
      </c>
      <c r="S142" s="71"/>
      <c r="T142" s="199">
        <f>S142*H142</f>
        <v>0</v>
      </c>
      <c r="U142" s="199">
        <v>0</v>
      </c>
      <c r="V142" s="199">
        <f>U142*H142</f>
        <v>0</v>
      </c>
      <c r="W142" s="199">
        <v>0</v>
      </c>
      <c r="X142" s="200">
        <f>W142*H142</f>
        <v>0</v>
      </c>
      <c r="Y142" s="34"/>
      <c r="Z142" s="34"/>
      <c r="AA142" s="34"/>
      <c r="AB142" s="34"/>
      <c r="AC142" s="34"/>
      <c r="AD142" s="34"/>
      <c r="AE142" s="34"/>
      <c r="AR142" s="201" t="s">
        <v>168</v>
      </c>
      <c r="AT142" s="201" t="s">
        <v>163</v>
      </c>
      <c r="AU142" s="201" t="s">
        <v>84</v>
      </c>
      <c r="AY142" s="17" t="s">
        <v>160</v>
      </c>
      <c r="BE142" s="202">
        <f>IF(O142="základní",K142,0)</f>
        <v>0</v>
      </c>
      <c r="BF142" s="202">
        <f>IF(O142="snížená",K142,0)</f>
        <v>0</v>
      </c>
      <c r="BG142" s="202">
        <f>IF(O142="zákl. přenesená",K142,0)</f>
        <v>0</v>
      </c>
      <c r="BH142" s="202">
        <f>IF(O142="sníž. přenesená",K142,0)</f>
        <v>0</v>
      </c>
      <c r="BI142" s="202">
        <f>IF(O142="nulová",K142,0)</f>
        <v>0</v>
      </c>
      <c r="BJ142" s="17" t="s">
        <v>82</v>
      </c>
      <c r="BK142" s="202">
        <f>ROUND(P142*H142,2)</f>
        <v>0</v>
      </c>
      <c r="BL142" s="17" t="s">
        <v>168</v>
      </c>
      <c r="BM142" s="201" t="s">
        <v>912</v>
      </c>
    </row>
    <row r="143" spans="1:65" s="2" customFormat="1" ht="68.25">
      <c r="A143" s="34"/>
      <c r="B143" s="35"/>
      <c r="C143" s="36"/>
      <c r="D143" s="203" t="s">
        <v>170</v>
      </c>
      <c r="E143" s="36"/>
      <c r="F143" s="204" t="s">
        <v>913</v>
      </c>
      <c r="G143" s="36"/>
      <c r="H143" s="36"/>
      <c r="I143" s="205"/>
      <c r="J143" s="205"/>
      <c r="K143" s="36"/>
      <c r="L143" s="36"/>
      <c r="M143" s="39"/>
      <c r="N143" s="206"/>
      <c r="O143" s="207"/>
      <c r="P143" s="71"/>
      <c r="Q143" s="71"/>
      <c r="R143" s="71"/>
      <c r="S143" s="71"/>
      <c r="T143" s="71"/>
      <c r="U143" s="71"/>
      <c r="V143" s="71"/>
      <c r="W143" s="71"/>
      <c r="X143" s="72"/>
      <c r="Y143" s="34"/>
      <c r="Z143" s="34"/>
      <c r="AA143" s="34"/>
      <c r="AB143" s="34"/>
      <c r="AC143" s="34"/>
      <c r="AD143" s="34"/>
      <c r="AE143" s="34"/>
      <c r="AT143" s="17" t="s">
        <v>170</v>
      </c>
      <c r="AU143" s="17" t="s">
        <v>84</v>
      </c>
    </row>
    <row r="144" spans="1:65" s="12" customFormat="1" ht="20.85" customHeight="1">
      <c r="B144" s="172"/>
      <c r="C144" s="173"/>
      <c r="D144" s="174" t="s">
        <v>73</v>
      </c>
      <c r="E144" s="187" t="s">
        <v>73</v>
      </c>
      <c r="F144" s="187" t="s">
        <v>482</v>
      </c>
      <c r="G144" s="173"/>
      <c r="H144" s="173"/>
      <c r="I144" s="176"/>
      <c r="J144" s="176"/>
      <c r="K144" s="188">
        <f>BK144</f>
        <v>0</v>
      </c>
      <c r="L144" s="173"/>
      <c r="M144" s="178"/>
      <c r="N144" s="179"/>
      <c r="O144" s="180"/>
      <c r="P144" s="180"/>
      <c r="Q144" s="181">
        <f>SUM(Q145:Q155)</f>
        <v>0</v>
      </c>
      <c r="R144" s="181">
        <f>SUM(R145:R155)</f>
        <v>0</v>
      </c>
      <c r="S144" s="180"/>
      <c r="T144" s="182">
        <f>SUM(T145:T155)</f>
        <v>0</v>
      </c>
      <c r="U144" s="180"/>
      <c r="V144" s="182">
        <f>SUM(V145:V155)</f>
        <v>0</v>
      </c>
      <c r="W144" s="180"/>
      <c r="X144" s="183">
        <f>SUM(X145:X155)</f>
        <v>0</v>
      </c>
      <c r="AR144" s="184" t="s">
        <v>82</v>
      </c>
      <c r="AT144" s="185" t="s">
        <v>73</v>
      </c>
      <c r="AU144" s="185" t="s">
        <v>84</v>
      </c>
      <c r="AY144" s="184" t="s">
        <v>160</v>
      </c>
      <c r="BK144" s="186">
        <f>SUM(BK145:BK155)</f>
        <v>0</v>
      </c>
    </row>
    <row r="145" spans="1:65" s="2" customFormat="1" ht="24">
      <c r="A145" s="34"/>
      <c r="B145" s="35"/>
      <c r="C145" s="189" t="s">
        <v>212</v>
      </c>
      <c r="D145" s="189" t="s">
        <v>163</v>
      </c>
      <c r="E145" s="190" t="s">
        <v>492</v>
      </c>
      <c r="F145" s="191" t="s">
        <v>493</v>
      </c>
      <c r="G145" s="192" t="s">
        <v>215</v>
      </c>
      <c r="H145" s="193">
        <v>421</v>
      </c>
      <c r="I145" s="194"/>
      <c r="J145" s="194"/>
      <c r="K145" s="195">
        <f>ROUND(P145*H145,2)</f>
        <v>0</v>
      </c>
      <c r="L145" s="191" t="s">
        <v>494</v>
      </c>
      <c r="M145" s="39"/>
      <c r="N145" s="196" t="s">
        <v>1</v>
      </c>
      <c r="O145" s="197" t="s">
        <v>37</v>
      </c>
      <c r="P145" s="198">
        <f>I145+J145</f>
        <v>0</v>
      </c>
      <c r="Q145" s="198">
        <f>ROUND(I145*H145,2)</f>
        <v>0</v>
      </c>
      <c r="R145" s="198">
        <f>ROUND(J145*H145,2)</f>
        <v>0</v>
      </c>
      <c r="S145" s="71"/>
      <c r="T145" s="199">
        <f>S145*H145</f>
        <v>0</v>
      </c>
      <c r="U145" s="199">
        <v>0</v>
      </c>
      <c r="V145" s="199">
        <f>U145*H145</f>
        <v>0</v>
      </c>
      <c r="W145" s="199">
        <v>0</v>
      </c>
      <c r="X145" s="200">
        <f>W145*H145</f>
        <v>0</v>
      </c>
      <c r="Y145" s="34"/>
      <c r="Z145" s="34"/>
      <c r="AA145" s="34"/>
      <c r="AB145" s="34"/>
      <c r="AC145" s="34"/>
      <c r="AD145" s="34"/>
      <c r="AE145" s="34"/>
      <c r="AR145" s="201" t="s">
        <v>168</v>
      </c>
      <c r="AT145" s="201" t="s">
        <v>163</v>
      </c>
      <c r="AU145" s="201" t="s">
        <v>182</v>
      </c>
      <c r="AY145" s="17" t="s">
        <v>160</v>
      </c>
      <c r="BE145" s="202">
        <f>IF(O145="základní",K145,0)</f>
        <v>0</v>
      </c>
      <c r="BF145" s="202">
        <f>IF(O145="snížená",K145,0)</f>
        <v>0</v>
      </c>
      <c r="BG145" s="202">
        <f>IF(O145="zákl. přenesená",K145,0)</f>
        <v>0</v>
      </c>
      <c r="BH145" s="202">
        <f>IF(O145="sníž. přenesená",K145,0)</f>
        <v>0</v>
      </c>
      <c r="BI145" s="202">
        <f>IF(O145="nulová",K145,0)</f>
        <v>0</v>
      </c>
      <c r="BJ145" s="17" t="s">
        <v>82</v>
      </c>
      <c r="BK145" s="202">
        <f>ROUND(P145*H145,2)</f>
        <v>0</v>
      </c>
      <c r="BL145" s="17" t="s">
        <v>168</v>
      </c>
      <c r="BM145" s="201" t="s">
        <v>495</v>
      </c>
    </row>
    <row r="146" spans="1:65" s="2" customFormat="1" ht="29.25">
      <c r="A146" s="34"/>
      <c r="B146" s="35"/>
      <c r="C146" s="36"/>
      <c r="D146" s="203" t="s">
        <v>170</v>
      </c>
      <c r="E146" s="36"/>
      <c r="F146" s="204" t="s">
        <v>496</v>
      </c>
      <c r="G146" s="36"/>
      <c r="H146" s="36"/>
      <c r="I146" s="205"/>
      <c r="J146" s="205"/>
      <c r="K146" s="36"/>
      <c r="L146" s="36"/>
      <c r="M146" s="39"/>
      <c r="N146" s="206"/>
      <c r="O146" s="207"/>
      <c r="P146" s="71"/>
      <c r="Q146" s="71"/>
      <c r="R146" s="71"/>
      <c r="S146" s="71"/>
      <c r="T146" s="71"/>
      <c r="U146" s="71"/>
      <c r="V146" s="71"/>
      <c r="W146" s="71"/>
      <c r="X146" s="72"/>
      <c r="Y146" s="34"/>
      <c r="Z146" s="34"/>
      <c r="AA146" s="34"/>
      <c r="AB146" s="34"/>
      <c r="AC146" s="34"/>
      <c r="AD146" s="34"/>
      <c r="AE146" s="34"/>
      <c r="AT146" s="17" t="s">
        <v>170</v>
      </c>
      <c r="AU146" s="17" t="s">
        <v>182</v>
      </c>
    </row>
    <row r="147" spans="1:65" s="15" customFormat="1">
      <c r="B147" s="231"/>
      <c r="C147" s="232"/>
      <c r="D147" s="203" t="s">
        <v>195</v>
      </c>
      <c r="E147" s="233" t="s">
        <v>1</v>
      </c>
      <c r="F147" s="234" t="s">
        <v>587</v>
      </c>
      <c r="G147" s="232"/>
      <c r="H147" s="233" t="s">
        <v>1</v>
      </c>
      <c r="I147" s="235"/>
      <c r="J147" s="235"/>
      <c r="K147" s="232"/>
      <c r="L147" s="232"/>
      <c r="M147" s="236"/>
      <c r="N147" s="237"/>
      <c r="O147" s="238"/>
      <c r="P147" s="238"/>
      <c r="Q147" s="238"/>
      <c r="R147" s="238"/>
      <c r="S147" s="238"/>
      <c r="T147" s="238"/>
      <c r="U147" s="238"/>
      <c r="V147" s="238"/>
      <c r="W147" s="238"/>
      <c r="X147" s="239"/>
      <c r="AT147" s="240" t="s">
        <v>195</v>
      </c>
      <c r="AU147" s="240" t="s">
        <v>182</v>
      </c>
      <c r="AV147" s="15" t="s">
        <v>82</v>
      </c>
      <c r="AW147" s="15" t="s">
        <v>5</v>
      </c>
      <c r="AX147" s="15" t="s">
        <v>74</v>
      </c>
      <c r="AY147" s="240" t="s">
        <v>160</v>
      </c>
    </row>
    <row r="148" spans="1:65" s="13" customFormat="1">
      <c r="B148" s="209"/>
      <c r="C148" s="210"/>
      <c r="D148" s="203" t="s">
        <v>195</v>
      </c>
      <c r="E148" s="211" t="s">
        <v>1</v>
      </c>
      <c r="F148" s="212" t="s">
        <v>914</v>
      </c>
      <c r="G148" s="210"/>
      <c r="H148" s="213">
        <v>396</v>
      </c>
      <c r="I148" s="214"/>
      <c r="J148" s="214"/>
      <c r="K148" s="210"/>
      <c r="L148" s="210"/>
      <c r="M148" s="215"/>
      <c r="N148" s="216"/>
      <c r="O148" s="217"/>
      <c r="P148" s="217"/>
      <c r="Q148" s="217"/>
      <c r="R148" s="217"/>
      <c r="S148" s="217"/>
      <c r="T148" s="217"/>
      <c r="U148" s="217"/>
      <c r="V148" s="217"/>
      <c r="W148" s="217"/>
      <c r="X148" s="218"/>
      <c r="AT148" s="219" t="s">
        <v>195</v>
      </c>
      <c r="AU148" s="219" t="s">
        <v>182</v>
      </c>
      <c r="AV148" s="13" t="s">
        <v>84</v>
      </c>
      <c r="AW148" s="13" t="s">
        <v>5</v>
      </c>
      <c r="AX148" s="13" t="s">
        <v>74</v>
      </c>
      <c r="AY148" s="219" t="s">
        <v>160</v>
      </c>
    </row>
    <row r="149" spans="1:65" s="15" customFormat="1">
      <c r="B149" s="231"/>
      <c r="C149" s="232"/>
      <c r="D149" s="203" t="s">
        <v>195</v>
      </c>
      <c r="E149" s="233" t="s">
        <v>1</v>
      </c>
      <c r="F149" s="234" t="s">
        <v>594</v>
      </c>
      <c r="G149" s="232"/>
      <c r="H149" s="233" t="s">
        <v>1</v>
      </c>
      <c r="I149" s="235"/>
      <c r="J149" s="235"/>
      <c r="K149" s="232"/>
      <c r="L149" s="232"/>
      <c r="M149" s="236"/>
      <c r="N149" s="237"/>
      <c r="O149" s="238"/>
      <c r="P149" s="238"/>
      <c r="Q149" s="238"/>
      <c r="R149" s="238"/>
      <c r="S149" s="238"/>
      <c r="T149" s="238"/>
      <c r="U149" s="238"/>
      <c r="V149" s="238"/>
      <c r="W149" s="238"/>
      <c r="X149" s="239"/>
      <c r="AT149" s="240" t="s">
        <v>195</v>
      </c>
      <c r="AU149" s="240" t="s">
        <v>182</v>
      </c>
      <c r="AV149" s="15" t="s">
        <v>82</v>
      </c>
      <c r="AW149" s="15" t="s">
        <v>5</v>
      </c>
      <c r="AX149" s="15" t="s">
        <v>74</v>
      </c>
      <c r="AY149" s="240" t="s">
        <v>160</v>
      </c>
    </row>
    <row r="150" spans="1:65" s="13" customFormat="1">
      <c r="B150" s="209"/>
      <c r="C150" s="210"/>
      <c r="D150" s="203" t="s">
        <v>195</v>
      </c>
      <c r="E150" s="211" t="s">
        <v>1</v>
      </c>
      <c r="F150" s="212" t="s">
        <v>343</v>
      </c>
      <c r="G150" s="210"/>
      <c r="H150" s="213">
        <v>25</v>
      </c>
      <c r="I150" s="214"/>
      <c r="J150" s="214"/>
      <c r="K150" s="210"/>
      <c r="L150" s="210"/>
      <c r="M150" s="215"/>
      <c r="N150" s="216"/>
      <c r="O150" s="217"/>
      <c r="P150" s="217"/>
      <c r="Q150" s="217"/>
      <c r="R150" s="217"/>
      <c r="S150" s="217"/>
      <c r="T150" s="217"/>
      <c r="U150" s="217"/>
      <c r="V150" s="217"/>
      <c r="W150" s="217"/>
      <c r="X150" s="218"/>
      <c r="AT150" s="219" t="s">
        <v>195</v>
      </c>
      <c r="AU150" s="219" t="s">
        <v>182</v>
      </c>
      <c r="AV150" s="13" t="s">
        <v>84</v>
      </c>
      <c r="AW150" s="13" t="s">
        <v>5</v>
      </c>
      <c r="AX150" s="13" t="s">
        <v>74</v>
      </c>
      <c r="AY150" s="219" t="s">
        <v>160</v>
      </c>
    </row>
    <row r="151" spans="1:65" s="14" customFormat="1">
      <c r="B151" s="220"/>
      <c r="C151" s="221"/>
      <c r="D151" s="203" t="s">
        <v>195</v>
      </c>
      <c r="E151" s="222" t="s">
        <v>1</v>
      </c>
      <c r="F151" s="223" t="s">
        <v>198</v>
      </c>
      <c r="G151" s="221"/>
      <c r="H151" s="224">
        <v>421</v>
      </c>
      <c r="I151" s="225"/>
      <c r="J151" s="225"/>
      <c r="K151" s="221"/>
      <c r="L151" s="221"/>
      <c r="M151" s="226"/>
      <c r="N151" s="227"/>
      <c r="O151" s="228"/>
      <c r="P151" s="228"/>
      <c r="Q151" s="228"/>
      <c r="R151" s="228"/>
      <c r="S151" s="228"/>
      <c r="T151" s="228"/>
      <c r="U151" s="228"/>
      <c r="V151" s="228"/>
      <c r="W151" s="228"/>
      <c r="X151" s="229"/>
      <c r="AT151" s="230" t="s">
        <v>195</v>
      </c>
      <c r="AU151" s="230" t="s">
        <v>182</v>
      </c>
      <c r="AV151" s="14" t="s">
        <v>168</v>
      </c>
      <c r="AW151" s="14" t="s">
        <v>5</v>
      </c>
      <c r="AX151" s="14" t="s">
        <v>82</v>
      </c>
      <c r="AY151" s="230" t="s">
        <v>160</v>
      </c>
    </row>
    <row r="152" spans="1:65" s="2" customFormat="1" ht="24">
      <c r="A152" s="34"/>
      <c r="B152" s="35"/>
      <c r="C152" s="189" t="s">
        <v>222</v>
      </c>
      <c r="D152" s="189" t="s">
        <v>163</v>
      </c>
      <c r="E152" s="190" t="s">
        <v>915</v>
      </c>
      <c r="F152" s="191" t="s">
        <v>916</v>
      </c>
      <c r="G152" s="192" t="s">
        <v>263</v>
      </c>
      <c r="H152" s="193">
        <v>164</v>
      </c>
      <c r="I152" s="194"/>
      <c r="J152" s="194"/>
      <c r="K152" s="195">
        <f>ROUND(P152*H152,2)</f>
        <v>0</v>
      </c>
      <c r="L152" s="191" t="s">
        <v>167</v>
      </c>
      <c r="M152" s="39"/>
      <c r="N152" s="196" t="s">
        <v>1</v>
      </c>
      <c r="O152" s="197" t="s">
        <v>37</v>
      </c>
      <c r="P152" s="198">
        <f>I152+J152</f>
        <v>0</v>
      </c>
      <c r="Q152" s="198">
        <f>ROUND(I152*H152,2)</f>
        <v>0</v>
      </c>
      <c r="R152" s="198">
        <f>ROUND(J152*H152,2)</f>
        <v>0</v>
      </c>
      <c r="S152" s="71"/>
      <c r="T152" s="199">
        <f>S152*H152</f>
        <v>0</v>
      </c>
      <c r="U152" s="199">
        <v>0</v>
      </c>
      <c r="V152" s="199">
        <f>U152*H152</f>
        <v>0</v>
      </c>
      <c r="W152" s="199">
        <v>0</v>
      </c>
      <c r="X152" s="200">
        <f>W152*H152</f>
        <v>0</v>
      </c>
      <c r="Y152" s="34"/>
      <c r="Z152" s="34"/>
      <c r="AA152" s="34"/>
      <c r="AB152" s="34"/>
      <c r="AC152" s="34"/>
      <c r="AD152" s="34"/>
      <c r="AE152" s="34"/>
      <c r="AR152" s="201" t="s">
        <v>168</v>
      </c>
      <c r="AT152" s="201" t="s">
        <v>163</v>
      </c>
      <c r="AU152" s="201" t="s">
        <v>182</v>
      </c>
      <c r="AY152" s="17" t="s">
        <v>160</v>
      </c>
      <c r="BE152" s="202">
        <f>IF(O152="základní",K152,0)</f>
        <v>0</v>
      </c>
      <c r="BF152" s="202">
        <f>IF(O152="snížená",K152,0)</f>
        <v>0</v>
      </c>
      <c r="BG152" s="202">
        <f>IF(O152="zákl. přenesená",K152,0)</f>
        <v>0</v>
      </c>
      <c r="BH152" s="202">
        <f>IF(O152="sníž. přenesená",K152,0)</f>
        <v>0</v>
      </c>
      <c r="BI152" s="202">
        <f>IF(O152="nulová",K152,0)</f>
        <v>0</v>
      </c>
      <c r="BJ152" s="17" t="s">
        <v>82</v>
      </c>
      <c r="BK152" s="202">
        <f>ROUND(P152*H152,2)</f>
        <v>0</v>
      </c>
      <c r="BL152" s="17" t="s">
        <v>168</v>
      </c>
      <c r="BM152" s="201" t="s">
        <v>917</v>
      </c>
    </row>
    <row r="153" spans="1:65" s="2" customFormat="1" ht="39">
      <c r="A153" s="34"/>
      <c r="B153" s="35"/>
      <c r="C153" s="36"/>
      <c r="D153" s="203" t="s">
        <v>170</v>
      </c>
      <c r="E153" s="36"/>
      <c r="F153" s="204" t="s">
        <v>918</v>
      </c>
      <c r="G153" s="36"/>
      <c r="H153" s="36"/>
      <c r="I153" s="205"/>
      <c r="J153" s="205"/>
      <c r="K153" s="36"/>
      <c r="L153" s="36"/>
      <c r="M153" s="39"/>
      <c r="N153" s="206"/>
      <c r="O153" s="207"/>
      <c r="P153" s="71"/>
      <c r="Q153" s="71"/>
      <c r="R153" s="71"/>
      <c r="S153" s="71"/>
      <c r="T153" s="71"/>
      <c r="U153" s="71"/>
      <c r="V153" s="71"/>
      <c r="W153" s="71"/>
      <c r="X153" s="72"/>
      <c r="Y153" s="34"/>
      <c r="Z153" s="34"/>
      <c r="AA153" s="34"/>
      <c r="AB153" s="34"/>
      <c r="AC153" s="34"/>
      <c r="AD153" s="34"/>
      <c r="AE153" s="34"/>
      <c r="AT153" s="17" t="s">
        <v>170</v>
      </c>
      <c r="AU153" s="17" t="s">
        <v>182</v>
      </c>
    </row>
    <row r="154" spans="1:65" s="2" customFormat="1" ht="24">
      <c r="A154" s="34"/>
      <c r="B154" s="35"/>
      <c r="C154" s="189" t="s">
        <v>230</v>
      </c>
      <c r="D154" s="189" t="s">
        <v>163</v>
      </c>
      <c r="E154" s="190" t="s">
        <v>501</v>
      </c>
      <c r="F154" s="191" t="s">
        <v>502</v>
      </c>
      <c r="G154" s="192" t="s">
        <v>263</v>
      </c>
      <c r="H154" s="193">
        <v>10</v>
      </c>
      <c r="I154" s="194"/>
      <c r="J154" s="194"/>
      <c r="K154" s="195">
        <f>ROUND(P154*H154,2)</f>
        <v>0</v>
      </c>
      <c r="L154" s="191" t="s">
        <v>494</v>
      </c>
      <c r="M154" s="39"/>
      <c r="N154" s="196" t="s">
        <v>1</v>
      </c>
      <c r="O154" s="197" t="s">
        <v>37</v>
      </c>
      <c r="P154" s="198">
        <f>I154+J154</f>
        <v>0</v>
      </c>
      <c r="Q154" s="198">
        <f>ROUND(I154*H154,2)</f>
        <v>0</v>
      </c>
      <c r="R154" s="198">
        <f>ROUND(J154*H154,2)</f>
        <v>0</v>
      </c>
      <c r="S154" s="71"/>
      <c r="T154" s="199">
        <f>S154*H154</f>
        <v>0</v>
      </c>
      <c r="U154" s="199">
        <v>0</v>
      </c>
      <c r="V154" s="199">
        <f>U154*H154</f>
        <v>0</v>
      </c>
      <c r="W154" s="199">
        <v>0</v>
      </c>
      <c r="X154" s="200">
        <f>W154*H154</f>
        <v>0</v>
      </c>
      <c r="Y154" s="34"/>
      <c r="Z154" s="34"/>
      <c r="AA154" s="34"/>
      <c r="AB154" s="34"/>
      <c r="AC154" s="34"/>
      <c r="AD154" s="34"/>
      <c r="AE154" s="34"/>
      <c r="AR154" s="201" t="s">
        <v>168</v>
      </c>
      <c r="AT154" s="201" t="s">
        <v>163</v>
      </c>
      <c r="AU154" s="201" t="s">
        <v>182</v>
      </c>
      <c r="AY154" s="17" t="s">
        <v>160</v>
      </c>
      <c r="BE154" s="202">
        <f>IF(O154="základní",K154,0)</f>
        <v>0</v>
      </c>
      <c r="BF154" s="202">
        <f>IF(O154="snížená",K154,0)</f>
        <v>0</v>
      </c>
      <c r="BG154" s="202">
        <f>IF(O154="zákl. přenesená",K154,0)</f>
        <v>0</v>
      </c>
      <c r="BH154" s="202">
        <f>IF(O154="sníž. přenesená",K154,0)</f>
        <v>0</v>
      </c>
      <c r="BI154" s="202">
        <f>IF(O154="nulová",K154,0)</f>
        <v>0</v>
      </c>
      <c r="BJ154" s="17" t="s">
        <v>82</v>
      </c>
      <c r="BK154" s="202">
        <f>ROUND(P154*H154,2)</f>
        <v>0</v>
      </c>
      <c r="BL154" s="17" t="s">
        <v>168</v>
      </c>
      <c r="BM154" s="201" t="s">
        <v>503</v>
      </c>
    </row>
    <row r="155" spans="1:65" s="2" customFormat="1" ht="29.25">
      <c r="A155" s="34"/>
      <c r="B155" s="35"/>
      <c r="C155" s="36"/>
      <c r="D155" s="203" t="s">
        <v>170</v>
      </c>
      <c r="E155" s="36"/>
      <c r="F155" s="204" t="s">
        <v>504</v>
      </c>
      <c r="G155" s="36"/>
      <c r="H155" s="36"/>
      <c r="I155" s="205"/>
      <c r="J155" s="205"/>
      <c r="K155" s="36"/>
      <c r="L155" s="36"/>
      <c r="M155" s="39"/>
      <c r="N155" s="206"/>
      <c r="O155" s="207"/>
      <c r="P155" s="71"/>
      <c r="Q155" s="71"/>
      <c r="R155" s="71"/>
      <c r="S155" s="71"/>
      <c r="T155" s="71"/>
      <c r="U155" s="71"/>
      <c r="V155" s="71"/>
      <c r="W155" s="71"/>
      <c r="X155" s="72"/>
      <c r="Y155" s="34"/>
      <c r="Z155" s="34"/>
      <c r="AA155" s="34"/>
      <c r="AB155" s="34"/>
      <c r="AC155" s="34"/>
      <c r="AD155" s="34"/>
      <c r="AE155" s="34"/>
      <c r="AT155" s="17" t="s">
        <v>170</v>
      </c>
      <c r="AU155" s="17" t="s">
        <v>182</v>
      </c>
    </row>
    <row r="156" spans="1:65" s="12" customFormat="1" ht="20.85" customHeight="1">
      <c r="B156" s="172"/>
      <c r="C156" s="173"/>
      <c r="D156" s="174" t="s">
        <v>73</v>
      </c>
      <c r="E156" s="187" t="s">
        <v>505</v>
      </c>
      <c r="F156" s="187" t="s">
        <v>506</v>
      </c>
      <c r="G156" s="173"/>
      <c r="H156" s="173"/>
      <c r="I156" s="176"/>
      <c r="J156" s="176"/>
      <c r="K156" s="188">
        <f>BK156</f>
        <v>0</v>
      </c>
      <c r="L156" s="173"/>
      <c r="M156" s="178"/>
      <c r="N156" s="179"/>
      <c r="O156" s="180"/>
      <c r="P156" s="180"/>
      <c r="Q156" s="181">
        <f>SUM(Q157:Q182)</f>
        <v>0</v>
      </c>
      <c r="R156" s="181">
        <f>SUM(R157:R182)</f>
        <v>0</v>
      </c>
      <c r="S156" s="180"/>
      <c r="T156" s="182">
        <f>SUM(T157:T182)</f>
        <v>0</v>
      </c>
      <c r="U156" s="180"/>
      <c r="V156" s="182">
        <f>SUM(V157:V182)</f>
        <v>0</v>
      </c>
      <c r="W156" s="180"/>
      <c r="X156" s="183">
        <f>SUM(X157:X182)</f>
        <v>0</v>
      </c>
      <c r="AR156" s="184" t="s">
        <v>82</v>
      </c>
      <c r="AT156" s="185" t="s">
        <v>73</v>
      </c>
      <c r="AU156" s="185" t="s">
        <v>84</v>
      </c>
      <c r="AY156" s="184" t="s">
        <v>160</v>
      </c>
      <c r="BK156" s="186">
        <f>SUM(BK157:BK182)</f>
        <v>0</v>
      </c>
    </row>
    <row r="157" spans="1:65" s="2" customFormat="1" ht="24">
      <c r="A157" s="34"/>
      <c r="B157" s="35"/>
      <c r="C157" s="189" t="s">
        <v>236</v>
      </c>
      <c r="D157" s="189" t="s">
        <v>163</v>
      </c>
      <c r="E157" s="190" t="s">
        <v>545</v>
      </c>
      <c r="F157" s="191" t="s">
        <v>919</v>
      </c>
      <c r="G157" s="192" t="s">
        <v>215</v>
      </c>
      <c r="H157" s="193">
        <v>142</v>
      </c>
      <c r="I157" s="194"/>
      <c r="J157" s="194"/>
      <c r="K157" s="195">
        <f>ROUND(P157*H157,2)</f>
        <v>0</v>
      </c>
      <c r="L157" s="191" t="s">
        <v>167</v>
      </c>
      <c r="M157" s="39"/>
      <c r="N157" s="196" t="s">
        <v>1</v>
      </c>
      <c r="O157" s="197" t="s">
        <v>37</v>
      </c>
      <c r="P157" s="198">
        <f>I157+J157</f>
        <v>0</v>
      </c>
      <c r="Q157" s="198">
        <f>ROUND(I157*H157,2)</f>
        <v>0</v>
      </c>
      <c r="R157" s="198">
        <f>ROUND(J157*H157,2)</f>
        <v>0</v>
      </c>
      <c r="S157" s="71"/>
      <c r="T157" s="199">
        <f>S157*H157</f>
        <v>0</v>
      </c>
      <c r="U157" s="199">
        <v>0</v>
      </c>
      <c r="V157" s="199">
        <f>U157*H157</f>
        <v>0</v>
      </c>
      <c r="W157" s="199">
        <v>0</v>
      </c>
      <c r="X157" s="200">
        <f>W157*H157</f>
        <v>0</v>
      </c>
      <c r="Y157" s="34"/>
      <c r="Z157" s="34"/>
      <c r="AA157" s="34"/>
      <c r="AB157" s="34"/>
      <c r="AC157" s="34"/>
      <c r="AD157" s="34"/>
      <c r="AE157" s="34"/>
      <c r="AR157" s="201" t="s">
        <v>168</v>
      </c>
      <c r="AT157" s="201" t="s">
        <v>163</v>
      </c>
      <c r="AU157" s="201" t="s">
        <v>182</v>
      </c>
      <c r="AY157" s="17" t="s">
        <v>160</v>
      </c>
      <c r="BE157" s="202">
        <f>IF(O157="základní",K157,0)</f>
        <v>0</v>
      </c>
      <c r="BF157" s="202">
        <f>IF(O157="snížená",K157,0)</f>
        <v>0</v>
      </c>
      <c r="BG157" s="202">
        <f>IF(O157="zákl. přenesená",K157,0)</f>
        <v>0</v>
      </c>
      <c r="BH157" s="202">
        <f>IF(O157="sníž. přenesená",K157,0)</f>
        <v>0</v>
      </c>
      <c r="BI157" s="202">
        <f>IF(O157="nulová",K157,0)</f>
        <v>0</v>
      </c>
      <c r="BJ157" s="17" t="s">
        <v>82</v>
      </c>
      <c r="BK157" s="202">
        <f>ROUND(P157*H157,2)</f>
        <v>0</v>
      </c>
      <c r="BL157" s="17" t="s">
        <v>168</v>
      </c>
      <c r="BM157" s="201" t="s">
        <v>920</v>
      </c>
    </row>
    <row r="158" spans="1:65" s="2" customFormat="1" ht="39">
      <c r="A158" s="34"/>
      <c r="B158" s="35"/>
      <c r="C158" s="36"/>
      <c r="D158" s="203" t="s">
        <v>170</v>
      </c>
      <c r="E158" s="36"/>
      <c r="F158" s="204" t="s">
        <v>921</v>
      </c>
      <c r="G158" s="36"/>
      <c r="H158" s="36"/>
      <c r="I158" s="205"/>
      <c r="J158" s="205"/>
      <c r="K158" s="36"/>
      <c r="L158" s="36"/>
      <c r="M158" s="39"/>
      <c r="N158" s="206"/>
      <c r="O158" s="207"/>
      <c r="P158" s="71"/>
      <c r="Q158" s="71"/>
      <c r="R158" s="71"/>
      <c r="S158" s="71"/>
      <c r="T158" s="71"/>
      <c r="U158" s="71"/>
      <c r="V158" s="71"/>
      <c r="W158" s="71"/>
      <c r="X158" s="72"/>
      <c r="Y158" s="34"/>
      <c r="Z158" s="34"/>
      <c r="AA158" s="34"/>
      <c r="AB158" s="34"/>
      <c r="AC158" s="34"/>
      <c r="AD158" s="34"/>
      <c r="AE158" s="34"/>
      <c r="AT158" s="17" t="s">
        <v>170</v>
      </c>
      <c r="AU158" s="17" t="s">
        <v>182</v>
      </c>
    </row>
    <row r="159" spans="1:65" s="2" customFormat="1" ht="24">
      <c r="A159" s="34"/>
      <c r="B159" s="35"/>
      <c r="C159" s="189" t="s">
        <v>243</v>
      </c>
      <c r="D159" s="189" t="s">
        <v>163</v>
      </c>
      <c r="E159" s="190" t="s">
        <v>507</v>
      </c>
      <c r="F159" s="191" t="s">
        <v>508</v>
      </c>
      <c r="G159" s="192" t="s">
        <v>263</v>
      </c>
      <c r="H159" s="193">
        <v>177</v>
      </c>
      <c r="I159" s="194"/>
      <c r="J159" s="194"/>
      <c r="K159" s="195">
        <f>ROUND(P159*H159,2)</f>
        <v>0</v>
      </c>
      <c r="L159" s="191" t="s">
        <v>167</v>
      </c>
      <c r="M159" s="39"/>
      <c r="N159" s="196" t="s">
        <v>1</v>
      </c>
      <c r="O159" s="197" t="s">
        <v>37</v>
      </c>
      <c r="P159" s="198">
        <f>I159+J159</f>
        <v>0</v>
      </c>
      <c r="Q159" s="198">
        <f>ROUND(I159*H159,2)</f>
        <v>0</v>
      </c>
      <c r="R159" s="198">
        <f>ROUND(J159*H159,2)</f>
        <v>0</v>
      </c>
      <c r="S159" s="71"/>
      <c r="T159" s="199">
        <f>S159*H159</f>
        <v>0</v>
      </c>
      <c r="U159" s="199">
        <v>0</v>
      </c>
      <c r="V159" s="199">
        <f>U159*H159</f>
        <v>0</v>
      </c>
      <c r="W159" s="199">
        <v>0</v>
      </c>
      <c r="X159" s="200">
        <f>W159*H159</f>
        <v>0</v>
      </c>
      <c r="Y159" s="34"/>
      <c r="Z159" s="34"/>
      <c r="AA159" s="34"/>
      <c r="AB159" s="34"/>
      <c r="AC159" s="34"/>
      <c r="AD159" s="34"/>
      <c r="AE159" s="34"/>
      <c r="AR159" s="201" t="s">
        <v>168</v>
      </c>
      <c r="AT159" s="201" t="s">
        <v>163</v>
      </c>
      <c r="AU159" s="201" t="s">
        <v>182</v>
      </c>
      <c r="AY159" s="17" t="s">
        <v>160</v>
      </c>
      <c r="BE159" s="202">
        <f>IF(O159="základní",K159,0)</f>
        <v>0</v>
      </c>
      <c r="BF159" s="202">
        <f>IF(O159="snížená",K159,0)</f>
        <v>0</v>
      </c>
      <c r="BG159" s="202">
        <f>IF(O159="zákl. přenesená",K159,0)</f>
        <v>0</v>
      </c>
      <c r="BH159" s="202">
        <f>IF(O159="sníž. přenesená",K159,0)</f>
        <v>0</v>
      </c>
      <c r="BI159" s="202">
        <f>IF(O159="nulová",K159,0)</f>
        <v>0</v>
      </c>
      <c r="BJ159" s="17" t="s">
        <v>82</v>
      </c>
      <c r="BK159" s="202">
        <f>ROUND(P159*H159,2)</f>
        <v>0</v>
      </c>
      <c r="BL159" s="17" t="s">
        <v>168</v>
      </c>
      <c r="BM159" s="201" t="s">
        <v>509</v>
      </c>
    </row>
    <row r="160" spans="1:65" s="2" customFormat="1" ht="29.25">
      <c r="A160" s="34"/>
      <c r="B160" s="35"/>
      <c r="C160" s="36"/>
      <c r="D160" s="203" t="s">
        <v>170</v>
      </c>
      <c r="E160" s="36"/>
      <c r="F160" s="204" t="s">
        <v>510</v>
      </c>
      <c r="G160" s="36"/>
      <c r="H160" s="36"/>
      <c r="I160" s="205"/>
      <c r="J160" s="205"/>
      <c r="K160" s="36"/>
      <c r="L160" s="36"/>
      <c r="M160" s="39"/>
      <c r="N160" s="206"/>
      <c r="O160" s="207"/>
      <c r="P160" s="71"/>
      <c r="Q160" s="71"/>
      <c r="R160" s="71"/>
      <c r="S160" s="71"/>
      <c r="T160" s="71"/>
      <c r="U160" s="71"/>
      <c r="V160" s="71"/>
      <c r="W160" s="71"/>
      <c r="X160" s="72"/>
      <c r="Y160" s="34"/>
      <c r="Z160" s="34"/>
      <c r="AA160" s="34"/>
      <c r="AB160" s="34"/>
      <c r="AC160" s="34"/>
      <c r="AD160" s="34"/>
      <c r="AE160" s="34"/>
      <c r="AT160" s="17" t="s">
        <v>170</v>
      </c>
      <c r="AU160" s="17" t="s">
        <v>182</v>
      </c>
    </row>
    <row r="161" spans="1:65" s="2" customFormat="1" ht="24">
      <c r="A161" s="34"/>
      <c r="B161" s="35"/>
      <c r="C161" s="189" t="s">
        <v>249</v>
      </c>
      <c r="D161" s="189" t="s">
        <v>163</v>
      </c>
      <c r="E161" s="190" t="s">
        <v>512</v>
      </c>
      <c r="F161" s="191" t="s">
        <v>513</v>
      </c>
      <c r="G161" s="192" t="s">
        <v>215</v>
      </c>
      <c r="H161" s="193">
        <v>133</v>
      </c>
      <c r="I161" s="194"/>
      <c r="J161" s="194"/>
      <c r="K161" s="195">
        <f>ROUND(P161*H161,2)</f>
        <v>0</v>
      </c>
      <c r="L161" s="191" t="s">
        <v>167</v>
      </c>
      <c r="M161" s="39"/>
      <c r="N161" s="196" t="s">
        <v>1</v>
      </c>
      <c r="O161" s="197" t="s">
        <v>37</v>
      </c>
      <c r="P161" s="198">
        <f>I161+J161</f>
        <v>0</v>
      </c>
      <c r="Q161" s="198">
        <f>ROUND(I161*H161,2)</f>
        <v>0</v>
      </c>
      <c r="R161" s="198">
        <f>ROUND(J161*H161,2)</f>
        <v>0</v>
      </c>
      <c r="S161" s="71"/>
      <c r="T161" s="199">
        <f>S161*H161</f>
        <v>0</v>
      </c>
      <c r="U161" s="199">
        <v>0</v>
      </c>
      <c r="V161" s="199">
        <f>U161*H161</f>
        <v>0</v>
      </c>
      <c r="W161" s="199">
        <v>0</v>
      </c>
      <c r="X161" s="200">
        <f>W161*H161</f>
        <v>0</v>
      </c>
      <c r="Y161" s="34"/>
      <c r="Z161" s="34"/>
      <c r="AA161" s="34"/>
      <c r="AB161" s="34"/>
      <c r="AC161" s="34"/>
      <c r="AD161" s="34"/>
      <c r="AE161" s="34"/>
      <c r="AR161" s="201" t="s">
        <v>168</v>
      </c>
      <c r="AT161" s="201" t="s">
        <v>163</v>
      </c>
      <c r="AU161" s="201" t="s">
        <v>182</v>
      </c>
      <c r="AY161" s="17" t="s">
        <v>160</v>
      </c>
      <c r="BE161" s="202">
        <f>IF(O161="základní",K161,0)</f>
        <v>0</v>
      </c>
      <c r="BF161" s="202">
        <f>IF(O161="snížená",K161,0)</f>
        <v>0</v>
      </c>
      <c r="BG161" s="202">
        <f>IF(O161="zákl. přenesená",K161,0)</f>
        <v>0</v>
      </c>
      <c r="BH161" s="202">
        <f>IF(O161="sníž. přenesená",K161,0)</f>
        <v>0</v>
      </c>
      <c r="BI161" s="202">
        <f>IF(O161="nulová",K161,0)</f>
        <v>0</v>
      </c>
      <c r="BJ161" s="17" t="s">
        <v>82</v>
      </c>
      <c r="BK161" s="202">
        <f>ROUND(P161*H161,2)</f>
        <v>0</v>
      </c>
      <c r="BL161" s="17" t="s">
        <v>168</v>
      </c>
      <c r="BM161" s="201" t="s">
        <v>514</v>
      </c>
    </row>
    <row r="162" spans="1:65" s="2" customFormat="1" ht="39">
      <c r="A162" s="34"/>
      <c r="B162" s="35"/>
      <c r="C162" s="36"/>
      <c r="D162" s="203" t="s">
        <v>170</v>
      </c>
      <c r="E162" s="36"/>
      <c r="F162" s="204" t="s">
        <v>515</v>
      </c>
      <c r="G162" s="36"/>
      <c r="H162" s="36"/>
      <c r="I162" s="205"/>
      <c r="J162" s="205"/>
      <c r="K162" s="36"/>
      <c r="L162" s="36"/>
      <c r="M162" s="39"/>
      <c r="N162" s="206"/>
      <c r="O162" s="207"/>
      <c r="P162" s="71"/>
      <c r="Q162" s="71"/>
      <c r="R162" s="71"/>
      <c r="S162" s="71"/>
      <c r="T162" s="71"/>
      <c r="U162" s="71"/>
      <c r="V162" s="71"/>
      <c r="W162" s="71"/>
      <c r="X162" s="72"/>
      <c r="Y162" s="34"/>
      <c r="Z162" s="34"/>
      <c r="AA162" s="34"/>
      <c r="AB162" s="34"/>
      <c r="AC162" s="34"/>
      <c r="AD162" s="34"/>
      <c r="AE162" s="34"/>
      <c r="AT162" s="17" t="s">
        <v>170</v>
      </c>
      <c r="AU162" s="17" t="s">
        <v>182</v>
      </c>
    </row>
    <row r="163" spans="1:65" s="13" customFormat="1">
      <c r="B163" s="209"/>
      <c r="C163" s="210"/>
      <c r="D163" s="203" t="s">
        <v>195</v>
      </c>
      <c r="E163" s="211" t="s">
        <v>1</v>
      </c>
      <c r="F163" s="212" t="s">
        <v>922</v>
      </c>
      <c r="G163" s="210"/>
      <c r="H163" s="213">
        <v>133</v>
      </c>
      <c r="I163" s="214"/>
      <c r="J163" s="214"/>
      <c r="K163" s="210"/>
      <c r="L163" s="210"/>
      <c r="M163" s="215"/>
      <c r="N163" s="216"/>
      <c r="O163" s="217"/>
      <c r="P163" s="217"/>
      <c r="Q163" s="217"/>
      <c r="R163" s="217"/>
      <c r="S163" s="217"/>
      <c r="T163" s="217"/>
      <c r="U163" s="217"/>
      <c r="V163" s="217"/>
      <c r="W163" s="217"/>
      <c r="X163" s="218"/>
      <c r="AT163" s="219" t="s">
        <v>195</v>
      </c>
      <c r="AU163" s="219" t="s">
        <v>182</v>
      </c>
      <c r="AV163" s="13" t="s">
        <v>84</v>
      </c>
      <c r="AW163" s="13" t="s">
        <v>5</v>
      </c>
      <c r="AX163" s="13" t="s">
        <v>82</v>
      </c>
      <c r="AY163" s="219" t="s">
        <v>160</v>
      </c>
    </row>
    <row r="164" spans="1:65" s="2" customFormat="1" ht="24">
      <c r="A164" s="34"/>
      <c r="B164" s="35"/>
      <c r="C164" s="189" t="s">
        <v>254</v>
      </c>
      <c r="D164" s="189" t="s">
        <v>163</v>
      </c>
      <c r="E164" s="190" t="s">
        <v>520</v>
      </c>
      <c r="F164" s="191" t="s">
        <v>521</v>
      </c>
      <c r="G164" s="192" t="s">
        <v>215</v>
      </c>
      <c r="H164" s="193">
        <v>224.4</v>
      </c>
      <c r="I164" s="194"/>
      <c r="J164" s="194"/>
      <c r="K164" s="195">
        <f>ROUND(P164*H164,2)</f>
        <v>0</v>
      </c>
      <c r="L164" s="191" t="s">
        <v>167</v>
      </c>
      <c r="M164" s="39"/>
      <c r="N164" s="196" t="s">
        <v>1</v>
      </c>
      <c r="O164" s="197" t="s">
        <v>37</v>
      </c>
      <c r="P164" s="198">
        <f>I164+J164</f>
        <v>0</v>
      </c>
      <c r="Q164" s="198">
        <f>ROUND(I164*H164,2)</f>
        <v>0</v>
      </c>
      <c r="R164" s="198">
        <f>ROUND(J164*H164,2)</f>
        <v>0</v>
      </c>
      <c r="S164" s="71"/>
      <c r="T164" s="199">
        <f>S164*H164</f>
        <v>0</v>
      </c>
      <c r="U164" s="199">
        <v>0</v>
      </c>
      <c r="V164" s="199">
        <f>U164*H164</f>
        <v>0</v>
      </c>
      <c r="W164" s="199">
        <v>0</v>
      </c>
      <c r="X164" s="200">
        <f>W164*H164</f>
        <v>0</v>
      </c>
      <c r="Y164" s="34"/>
      <c r="Z164" s="34"/>
      <c r="AA164" s="34"/>
      <c r="AB164" s="34"/>
      <c r="AC164" s="34"/>
      <c r="AD164" s="34"/>
      <c r="AE164" s="34"/>
      <c r="AR164" s="201" t="s">
        <v>168</v>
      </c>
      <c r="AT164" s="201" t="s">
        <v>163</v>
      </c>
      <c r="AU164" s="201" t="s">
        <v>182</v>
      </c>
      <c r="AY164" s="17" t="s">
        <v>160</v>
      </c>
      <c r="BE164" s="202">
        <f>IF(O164="základní",K164,0)</f>
        <v>0</v>
      </c>
      <c r="BF164" s="202">
        <f>IF(O164="snížená",K164,0)</f>
        <v>0</v>
      </c>
      <c r="BG164" s="202">
        <f>IF(O164="zákl. přenesená",K164,0)</f>
        <v>0</v>
      </c>
      <c r="BH164" s="202">
        <f>IF(O164="sníž. přenesená",K164,0)</f>
        <v>0</v>
      </c>
      <c r="BI164" s="202">
        <f>IF(O164="nulová",K164,0)</f>
        <v>0</v>
      </c>
      <c r="BJ164" s="17" t="s">
        <v>82</v>
      </c>
      <c r="BK164" s="202">
        <f>ROUND(P164*H164,2)</f>
        <v>0</v>
      </c>
      <c r="BL164" s="17" t="s">
        <v>168</v>
      </c>
      <c r="BM164" s="201" t="s">
        <v>522</v>
      </c>
    </row>
    <row r="165" spans="1:65" s="2" customFormat="1" ht="39">
      <c r="A165" s="34"/>
      <c r="B165" s="35"/>
      <c r="C165" s="36"/>
      <c r="D165" s="203" t="s">
        <v>170</v>
      </c>
      <c r="E165" s="36"/>
      <c r="F165" s="204" t="s">
        <v>523</v>
      </c>
      <c r="G165" s="36"/>
      <c r="H165" s="36"/>
      <c r="I165" s="205"/>
      <c r="J165" s="205"/>
      <c r="K165" s="36"/>
      <c r="L165" s="36"/>
      <c r="M165" s="39"/>
      <c r="N165" s="206"/>
      <c r="O165" s="207"/>
      <c r="P165" s="71"/>
      <c r="Q165" s="71"/>
      <c r="R165" s="71"/>
      <c r="S165" s="71"/>
      <c r="T165" s="71"/>
      <c r="U165" s="71"/>
      <c r="V165" s="71"/>
      <c r="W165" s="71"/>
      <c r="X165" s="72"/>
      <c r="Y165" s="34"/>
      <c r="Z165" s="34"/>
      <c r="AA165" s="34"/>
      <c r="AB165" s="34"/>
      <c r="AC165" s="34"/>
      <c r="AD165" s="34"/>
      <c r="AE165" s="34"/>
      <c r="AT165" s="17" t="s">
        <v>170</v>
      </c>
      <c r="AU165" s="17" t="s">
        <v>182</v>
      </c>
    </row>
    <row r="166" spans="1:65" s="15" customFormat="1">
      <c r="B166" s="231"/>
      <c r="C166" s="232"/>
      <c r="D166" s="203" t="s">
        <v>195</v>
      </c>
      <c r="E166" s="233" t="s">
        <v>1</v>
      </c>
      <c r="F166" s="234" t="s">
        <v>524</v>
      </c>
      <c r="G166" s="232"/>
      <c r="H166" s="233" t="s">
        <v>1</v>
      </c>
      <c r="I166" s="235"/>
      <c r="J166" s="235"/>
      <c r="K166" s="232"/>
      <c r="L166" s="232"/>
      <c r="M166" s="236"/>
      <c r="N166" s="237"/>
      <c r="O166" s="238"/>
      <c r="P166" s="238"/>
      <c r="Q166" s="238"/>
      <c r="R166" s="238"/>
      <c r="S166" s="238"/>
      <c r="T166" s="238"/>
      <c r="U166" s="238"/>
      <c r="V166" s="238"/>
      <c r="W166" s="238"/>
      <c r="X166" s="239"/>
      <c r="AT166" s="240" t="s">
        <v>195</v>
      </c>
      <c r="AU166" s="240" t="s">
        <v>182</v>
      </c>
      <c r="AV166" s="15" t="s">
        <v>82</v>
      </c>
      <c r="AW166" s="15" t="s">
        <v>5</v>
      </c>
      <c r="AX166" s="15" t="s">
        <v>74</v>
      </c>
      <c r="AY166" s="240" t="s">
        <v>160</v>
      </c>
    </row>
    <row r="167" spans="1:65" s="13" customFormat="1">
      <c r="B167" s="209"/>
      <c r="C167" s="210"/>
      <c r="D167" s="203" t="s">
        <v>195</v>
      </c>
      <c r="E167" s="211" t="s">
        <v>1</v>
      </c>
      <c r="F167" s="212" t="s">
        <v>923</v>
      </c>
      <c r="G167" s="210"/>
      <c r="H167" s="213">
        <v>182</v>
      </c>
      <c r="I167" s="214"/>
      <c r="J167" s="214"/>
      <c r="K167" s="210"/>
      <c r="L167" s="210"/>
      <c r="M167" s="215"/>
      <c r="N167" s="216"/>
      <c r="O167" s="217"/>
      <c r="P167" s="217"/>
      <c r="Q167" s="217"/>
      <c r="R167" s="217"/>
      <c r="S167" s="217"/>
      <c r="T167" s="217"/>
      <c r="U167" s="217"/>
      <c r="V167" s="217"/>
      <c r="W167" s="217"/>
      <c r="X167" s="218"/>
      <c r="AT167" s="219" t="s">
        <v>195</v>
      </c>
      <c r="AU167" s="219" t="s">
        <v>182</v>
      </c>
      <c r="AV167" s="13" t="s">
        <v>84</v>
      </c>
      <c r="AW167" s="13" t="s">
        <v>5</v>
      </c>
      <c r="AX167" s="13" t="s">
        <v>74</v>
      </c>
      <c r="AY167" s="219" t="s">
        <v>160</v>
      </c>
    </row>
    <row r="168" spans="1:65" s="15" customFormat="1">
      <c r="B168" s="231"/>
      <c r="C168" s="232"/>
      <c r="D168" s="203" t="s">
        <v>195</v>
      </c>
      <c r="E168" s="233" t="s">
        <v>1</v>
      </c>
      <c r="F168" s="234" t="s">
        <v>594</v>
      </c>
      <c r="G168" s="232"/>
      <c r="H168" s="233" t="s">
        <v>1</v>
      </c>
      <c r="I168" s="235"/>
      <c r="J168" s="235"/>
      <c r="K168" s="232"/>
      <c r="L168" s="232"/>
      <c r="M168" s="236"/>
      <c r="N168" s="237"/>
      <c r="O168" s="238"/>
      <c r="P168" s="238"/>
      <c r="Q168" s="238"/>
      <c r="R168" s="238"/>
      <c r="S168" s="238"/>
      <c r="T168" s="238"/>
      <c r="U168" s="238"/>
      <c r="V168" s="238"/>
      <c r="W168" s="238"/>
      <c r="X168" s="239"/>
      <c r="AT168" s="240" t="s">
        <v>195</v>
      </c>
      <c r="AU168" s="240" t="s">
        <v>182</v>
      </c>
      <c r="AV168" s="15" t="s">
        <v>82</v>
      </c>
      <c r="AW168" s="15" t="s">
        <v>5</v>
      </c>
      <c r="AX168" s="15" t="s">
        <v>74</v>
      </c>
      <c r="AY168" s="240" t="s">
        <v>160</v>
      </c>
    </row>
    <row r="169" spans="1:65" s="13" customFormat="1">
      <c r="B169" s="209"/>
      <c r="C169" s="210"/>
      <c r="D169" s="203" t="s">
        <v>195</v>
      </c>
      <c r="E169" s="211" t="s">
        <v>1</v>
      </c>
      <c r="F169" s="212" t="s">
        <v>924</v>
      </c>
      <c r="G169" s="210"/>
      <c r="H169" s="213">
        <v>42.4</v>
      </c>
      <c r="I169" s="214"/>
      <c r="J169" s="214"/>
      <c r="K169" s="210"/>
      <c r="L169" s="210"/>
      <c r="M169" s="215"/>
      <c r="N169" s="216"/>
      <c r="O169" s="217"/>
      <c r="P169" s="217"/>
      <c r="Q169" s="217"/>
      <c r="R169" s="217"/>
      <c r="S169" s="217"/>
      <c r="T169" s="217"/>
      <c r="U169" s="217"/>
      <c r="V169" s="217"/>
      <c r="W169" s="217"/>
      <c r="X169" s="218"/>
      <c r="AT169" s="219" t="s">
        <v>195</v>
      </c>
      <c r="AU169" s="219" t="s">
        <v>182</v>
      </c>
      <c r="AV169" s="13" t="s">
        <v>84</v>
      </c>
      <c r="AW169" s="13" t="s">
        <v>5</v>
      </c>
      <c r="AX169" s="13" t="s">
        <v>74</v>
      </c>
      <c r="AY169" s="219" t="s">
        <v>160</v>
      </c>
    </row>
    <row r="170" spans="1:65" s="14" customFormat="1">
      <c r="B170" s="220"/>
      <c r="C170" s="221"/>
      <c r="D170" s="203" t="s">
        <v>195</v>
      </c>
      <c r="E170" s="222" t="s">
        <v>1</v>
      </c>
      <c r="F170" s="223" t="s">
        <v>198</v>
      </c>
      <c r="G170" s="221"/>
      <c r="H170" s="224">
        <v>224.4</v>
      </c>
      <c r="I170" s="225"/>
      <c r="J170" s="225"/>
      <c r="K170" s="221"/>
      <c r="L170" s="221"/>
      <c r="M170" s="226"/>
      <c r="N170" s="227"/>
      <c r="O170" s="228"/>
      <c r="P170" s="228"/>
      <c r="Q170" s="228"/>
      <c r="R170" s="228"/>
      <c r="S170" s="228"/>
      <c r="T170" s="228"/>
      <c r="U170" s="228"/>
      <c r="V170" s="228"/>
      <c r="W170" s="228"/>
      <c r="X170" s="229"/>
      <c r="AT170" s="230" t="s">
        <v>195</v>
      </c>
      <c r="AU170" s="230" t="s">
        <v>182</v>
      </c>
      <c r="AV170" s="14" t="s">
        <v>168</v>
      </c>
      <c r="AW170" s="14" t="s">
        <v>5</v>
      </c>
      <c r="AX170" s="14" t="s">
        <v>82</v>
      </c>
      <c r="AY170" s="230" t="s">
        <v>160</v>
      </c>
    </row>
    <row r="171" spans="1:65" s="2" customFormat="1" ht="24">
      <c r="A171" s="34"/>
      <c r="B171" s="35"/>
      <c r="C171" s="189" t="s">
        <v>260</v>
      </c>
      <c r="D171" s="189" t="s">
        <v>163</v>
      </c>
      <c r="E171" s="190" t="s">
        <v>530</v>
      </c>
      <c r="F171" s="191" t="s">
        <v>531</v>
      </c>
      <c r="G171" s="192" t="s">
        <v>338</v>
      </c>
      <c r="H171" s="193">
        <v>102.858</v>
      </c>
      <c r="I171" s="194"/>
      <c r="J171" s="194"/>
      <c r="K171" s="195">
        <f>ROUND(P171*H171,2)</f>
        <v>0</v>
      </c>
      <c r="L171" s="191" t="s">
        <v>167</v>
      </c>
      <c r="M171" s="39"/>
      <c r="N171" s="196" t="s">
        <v>1</v>
      </c>
      <c r="O171" s="197" t="s">
        <v>37</v>
      </c>
      <c r="P171" s="198">
        <f>I171+J171</f>
        <v>0</v>
      </c>
      <c r="Q171" s="198">
        <f>ROUND(I171*H171,2)</f>
        <v>0</v>
      </c>
      <c r="R171" s="198">
        <f>ROUND(J171*H171,2)</f>
        <v>0</v>
      </c>
      <c r="S171" s="71"/>
      <c r="T171" s="199">
        <f>S171*H171</f>
        <v>0</v>
      </c>
      <c r="U171" s="199">
        <v>0</v>
      </c>
      <c r="V171" s="199">
        <f>U171*H171</f>
        <v>0</v>
      </c>
      <c r="W171" s="199">
        <v>0</v>
      </c>
      <c r="X171" s="200">
        <f>W171*H171</f>
        <v>0</v>
      </c>
      <c r="Y171" s="34"/>
      <c r="Z171" s="34"/>
      <c r="AA171" s="34"/>
      <c r="AB171" s="34"/>
      <c r="AC171" s="34"/>
      <c r="AD171" s="34"/>
      <c r="AE171" s="34"/>
      <c r="AR171" s="201" t="s">
        <v>168</v>
      </c>
      <c r="AT171" s="201" t="s">
        <v>163</v>
      </c>
      <c r="AU171" s="201" t="s">
        <v>182</v>
      </c>
      <c r="AY171" s="17" t="s">
        <v>160</v>
      </c>
      <c r="BE171" s="202">
        <f>IF(O171="základní",K171,0)</f>
        <v>0</v>
      </c>
      <c r="BF171" s="202">
        <f>IF(O171="snížená",K171,0)</f>
        <v>0</v>
      </c>
      <c r="BG171" s="202">
        <f>IF(O171="zákl. přenesená",K171,0)</f>
        <v>0</v>
      </c>
      <c r="BH171" s="202">
        <f>IF(O171="sníž. přenesená",K171,0)</f>
        <v>0</v>
      </c>
      <c r="BI171" s="202">
        <f>IF(O171="nulová",K171,0)</f>
        <v>0</v>
      </c>
      <c r="BJ171" s="17" t="s">
        <v>82</v>
      </c>
      <c r="BK171" s="202">
        <f>ROUND(P171*H171,2)</f>
        <v>0</v>
      </c>
      <c r="BL171" s="17" t="s">
        <v>168</v>
      </c>
      <c r="BM171" s="201" t="s">
        <v>532</v>
      </c>
    </row>
    <row r="172" spans="1:65" s="2" customFormat="1" ht="48.75">
      <c r="A172" s="34"/>
      <c r="B172" s="35"/>
      <c r="C172" s="36"/>
      <c r="D172" s="203" t="s">
        <v>170</v>
      </c>
      <c r="E172" s="36"/>
      <c r="F172" s="204" t="s">
        <v>533</v>
      </c>
      <c r="G172" s="36"/>
      <c r="H172" s="36"/>
      <c r="I172" s="205"/>
      <c r="J172" s="205"/>
      <c r="K172" s="36"/>
      <c r="L172" s="36"/>
      <c r="M172" s="39"/>
      <c r="N172" s="206"/>
      <c r="O172" s="207"/>
      <c r="P172" s="71"/>
      <c r="Q172" s="71"/>
      <c r="R172" s="71"/>
      <c r="S172" s="71"/>
      <c r="T172" s="71"/>
      <c r="U172" s="71"/>
      <c r="V172" s="71"/>
      <c r="W172" s="71"/>
      <c r="X172" s="72"/>
      <c r="Y172" s="34"/>
      <c r="Z172" s="34"/>
      <c r="AA172" s="34"/>
      <c r="AB172" s="34"/>
      <c r="AC172" s="34"/>
      <c r="AD172" s="34"/>
      <c r="AE172" s="34"/>
      <c r="AT172" s="17" t="s">
        <v>170</v>
      </c>
      <c r="AU172" s="17" t="s">
        <v>182</v>
      </c>
    </row>
    <row r="173" spans="1:65" s="15" customFormat="1">
      <c r="B173" s="231"/>
      <c r="C173" s="232"/>
      <c r="D173" s="203" t="s">
        <v>195</v>
      </c>
      <c r="E173" s="233" t="s">
        <v>1</v>
      </c>
      <c r="F173" s="234" t="s">
        <v>534</v>
      </c>
      <c r="G173" s="232"/>
      <c r="H173" s="233" t="s">
        <v>1</v>
      </c>
      <c r="I173" s="235"/>
      <c r="J173" s="235"/>
      <c r="K173" s="232"/>
      <c r="L173" s="232"/>
      <c r="M173" s="236"/>
      <c r="N173" s="237"/>
      <c r="O173" s="238"/>
      <c r="P173" s="238"/>
      <c r="Q173" s="238"/>
      <c r="R173" s="238"/>
      <c r="S173" s="238"/>
      <c r="T173" s="238"/>
      <c r="U173" s="238"/>
      <c r="V173" s="238"/>
      <c r="W173" s="238"/>
      <c r="X173" s="239"/>
      <c r="AT173" s="240" t="s">
        <v>195</v>
      </c>
      <c r="AU173" s="240" t="s">
        <v>182</v>
      </c>
      <c r="AV173" s="15" t="s">
        <v>82</v>
      </c>
      <c r="AW173" s="15" t="s">
        <v>5</v>
      </c>
      <c r="AX173" s="15" t="s">
        <v>74</v>
      </c>
      <c r="AY173" s="240" t="s">
        <v>160</v>
      </c>
    </row>
    <row r="174" spans="1:65" s="13" customFormat="1">
      <c r="B174" s="209"/>
      <c r="C174" s="210"/>
      <c r="D174" s="203" t="s">
        <v>195</v>
      </c>
      <c r="E174" s="211" t="s">
        <v>1</v>
      </c>
      <c r="F174" s="212" t="s">
        <v>535</v>
      </c>
      <c r="G174" s="210"/>
      <c r="H174" s="213">
        <v>99.221999999999994</v>
      </c>
      <c r="I174" s="214"/>
      <c r="J174" s="214"/>
      <c r="K174" s="210"/>
      <c r="L174" s="210"/>
      <c r="M174" s="215"/>
      <c r="N174" s="216"/>
      <c r="O174" s="217"/>
      <c r="P174" s="217"/>
      <c r="Q174" s="217"/>
      <c r="R174" s="217"/>
      <c r="S174" s="217"/>
      <c r="T174" s="217"/>
      <c r="U174" s="217"/>
      <c r="V174" s="217"/>
      <c r="W174" s="217"/>
      <c r="X174" s="218"/>
      <c r="AT174" s="219" t="s">
        <v>195</v>
      </c>
      <c r="AU174" s="219" t="s">
        <v>182</v>
      </c>
      <c r="AV174" s="13" t="s">
        <v>84</v>
      </c>
      <c r="AW174" s="13" t="s">
        <v>5</v>
      </c>
      <c r="AX174" s="13" t="s">
        <v>74</v>
      </c>
      <c r="AY174" s="219" t="s">
        <v>160</v>
      </c>
    </row>
    <row r="175" spans="1:65" s="15" customFormat="1">
      <c r="B175" s="231"/>
      <c r="C175" s="232"/>
      <c r="D175" s="203" t="s">
        <v>195</v>
      </c>
      <c r="E175" s="233" t="s">
        <v>1</v>
      </c>
      <c r="F175" s="234" t="s">
        <v>536</v>
      </c>
      <c r="G175" s="232"/>
      <c r="H175" s="233" t="s">
        <v>1</v>
      </c>
      <c r="I175" s="235"/>
      <c r="J175" s="235"/>
      <c r="K175" s="232"/>
      <c r="L175" s="232"/>
      <c r="M175" s="236"/>
      <c r="N175" s="237"/>
      <c r="O175" s="238"/>
      <c r="P175" s="238"/>
      <c r="Q175" s="238"/>
      <c r="R175" s="238"/>
      <c r="S175" s="238"/>
      <c r="T175" s="238"/>
      <c r="U175" s="238"/>
      <c r="V175" s="238"/>
      <c r="W175" s="238"/>
      <c r="X175" s="239"/>
      <c r="AT175" s="240" t="s">
        <v>195</v>
      </c>
      <c r="AU175" s="240" t="s">
        <v>182</v>
      </c>
      <c r="AV175" s="15" t="s">
        <v>82</v>
      </c>
      <c r="AW175" s="15" t="s">
        <v>5</v>
      </c>
      <c r="AX175" s="15" t="s">
        <v>74</v>
      </c>
      <c r="AY175" s="240" t="s">
        <v>160</v>
      </c>
    </row>
    <row r="176" spans="1:65" s="13" customFormat="1">
      <c r="B176" s="209"/>
      <c r="C176" s="210"/>
      <c r="D176" s="203" t="s">
        <v>195</v>
      </c>
      <c r="E176" s="211" t="s">
        <v>1</v>
      </c>
      <c r="F176" s="212" t="s">
        <v>537</v>
      </c>
      <c r="G176" s="210"/>
      <c r="H176" s="213">
        <v>2.2959999999999998</v>
      </c>
      <c r="I176" s="214"/>
      <c r="J176" s="214"/>
      <c r="K176" s="210"/>
      <c r="L176" s="210"/>
      <c r="M176" s="215"/>
      <c r="N176" s="216"/>
      <c r="O176" s="217"/>
      <c r="P176" s="217"/>
      <c r="Q176" s="217"/>
      <c r="R176" s="217"/>
      <c r="S176" s="217"/>
      <c r="T176" s="217"/>
      <c r="U176" s="217"/>
      <c r="V176" s="217"/>
      <c r="W176" s="217"/>
      <c r="X176" s="218"/>
      <c r="AT176" s="219" t="s">
        <v>195</v>
      </c>
      <c r="AU176" s="219" t="s">
        <v>182</v>
      </c>
      <c r="AV176" s="13" t="s">
        <v>84</v>
      </c>
      <c r="AW176" s="13" t="s">
        <v>5</v>
      </c>
      <c r="AX176" s="13" t="s">
        <v>74</v>
      </c>
      <c r="AY176" s="219" t="s">
        <v>160</v>
      </c>
    </row>
    <row r="177" spans="1:65" s="15" customFormat="1">
      <c r="B177" s="231"/>
      <c r="C177" s="232"/>
      <c r="D177" s="203" t="s">
        <v>195</v>
      </c>
      <c r="E177" s="233" t="s">
        <v>1</v>
      </c>
      <c r="F177" s="234" t="s">
        <v>925</v>
      </c>
      <c r="G177" s="232"/>
      <c r="H177" s="233" t="s">
        <v>1</v>
      </c>
      <c r="I177" s="235"/>
      <c r="J177" s="235"/>
      <c r="K177" s="232"/>
      <c r="L177" s="232"/>
      <c r="M177" s="236"/>
      <c r="N177" s="237"/>
      <c r="O177" s="238"/>
      <c r="P177" s="238"/>
      <c r="Q177" s="238"/>
      <c r="R177" s="238"/>
      <c r="S177" s="238"/>
      <c r="T177" s="238"/>
      <c r="U177" s="238"/>
      <c r="V177" s="238"/>
      <c r="W177" s="238"/>
      <c r="X177" s="239"/>
      <c r="AT177" s="240" t="s">
        <v>195</v>
      </c>
      <c r="AU177" s="240" t="s">
        <v>182</v>
      </c>
      <c r="AV177" s="15" t="s">
        <v>82</v>
      </c>
      <c r="AW177" s="15" t="s">
        <v>5</v>
      </c>
      <c r="AX177" s="15" t="s">
        <v>74</v>
      </c>
      <c r="AY177" s="240" t="s">
        <v>160</v>
      </c>
    </row>
    <row r="178" spans="1:65" s="13" customFormat="1">
      <c r="B178" s="209"/>
      <c r="C178" s="210"/>
      <c r="D178" s="203" t="s">
        <v>195</v>
      </c>
      <c r="E178" s="211" t="s">
        <v>1</v>
      </c>
      <c r="F178" s="212" t="s">
        <v>539</v>
      </c>
      <c r="G178" s="210"/>
      <c r="H178" s="213">
        <v>1.34</v>
      </c>
      <c r="I178" s="214"/>
      <c r="J178" s="214"/>
      <c r="K178" s="210"/>
      <c r="L178" s="210"/>
      <c r="M178" s="215"/>
      <c r="N178" s="216"/>
      <c r="O178" s="217"/>
      <c r="P178" s="217"/>
      <c r="Q178" s="217"/>
      <c r="R178" s="217"/>
      <c r="S178" s="217"/>
      <c r="T178" s="217"/>
      <c r="U178" s="217"/>
      <c r="V178" s="217"/>
      <c r="W178" s="217"/>
      <c r="X178" s="218"/>
      <c r="AT178" s="219" t="s">
        <v>195</v>
      </c>
      <c r="AU178" s="219" t="s">
        <v>182</v>
      </c>
      <c r="AV178" s="13" t="s">
        <v>84</v>
      </c>
      <c r="AW178" s="13" t="s">
        <v>5</v>
      </c>
      <c r="AX178" s="13" t="s">
        <v>74</v>
      </c>
      <c r="AY178" s="219" t="s">
        <v>160</v>
      </c>
    </row>
    <row r="179" spans="1:65" s="14" customFormat="1">
      <c r="B179" s="220"/>
      <c r="C179" s="221"/>
      <c r="D179" s="203" t="s">
        <v>195</v>
      </c>
      <c r="E179" s="222" t="s">
        <v>1</v>
      </c>
      <c r="F179" s="223" t="s">
        <v>198</v>
      </c>
      <c r="G179" s="221"/>
      <c r="H179" s="224">
        <v>102.858</v>
      </c>
      <c r="I179" s="225"/>
      <c r="J179" s="225"/>
      <c r="K179" s="221"/>
      <c r="L179" s="221"/>
      <c r="M179" s="226"/>
      <c r="N179" s="227"/>
      <c r="O179" s="228"/>
      <c r="P179" s="228"/>
      <c r="Q179" s="228"/>
      <c r="R179" s="228"/>
      <c r="S179" s="228"/>
      <c r="T179" s="228"/>
      <c r="U179" s="228"/>
      <c r="V179" s="228"/>
      <c r="W179" s="228"/>
      <c r="X179" s="229"/>
      <c r="AT179" s="230" t="s">
        <v>195</v>
      </c>
      <c r="AU179" s="230" t="s">
        <v>182</v>
      </c>
      <c r="AV179" s="14" t="s">
        <v>168</v>
      </c>
      <c r="AW179" s="14" t="s">
        <v>5</v>
      </c>
      <c r="AX179" s="14" t="s">
        <v>82</v>
      </c>
      <c r="AY179" s="230" t="s">
        <v>160</v>
      </c>
    </row>
    <row r="180" spans="1:65" s="2" customFormat="1" ht="24">
      <c r="A180" s="34"/>
      <c r="B180" s="35"/>
      <c r="C180" s="189" t="s">
        <v>268</v>
      </c>
      <c r="D180" s="189" t="s">
        <v>163</v>
      </c>
      <c r="E180" s="190" t="s">
        <v>540</v>
      </c>
      <c r="F180" s="191" t="s">
        <v>541</v>
      </c>
      <c r="G180" s="192" t="s">
        <v>263</v>
      </c>
      <c r="H180" s="193">
        <v>140</v>
      </c>
      <c r="I180" s="194"/>
      <c r="J180" s="194"/>
      <c r="K180" s="195">
        <f>ROUND(P180*H180,2)</f>
        <v>0</v>
      </c>
      <c r="L180" s="191" t="s">
        <v>167</v>
      </c>
      <c r="M180" s="39"/>
      <c r="N180" s="196" t="s">
        <v>1</v>
      </c>
      <c r="O180" s="197" t="s">
        <v>37</v>
      </c>
      <c r="P180" s="198">
        <f>I180+J180</f>
        <v>0</v>
      </c>
      <c r="Q180" s="198">
        <f>ROUND(I180*H180,2)</f>
        <v>0</v>
      </c>
      <c r="R180" s="198">
        <f>ROUND(J180*H180,2)</f>
        <v>0</v>
      </c>
      <c r="S180" s="71"/>
      <c r="T180" s="199">
        <f>S180*H180</f>
        <v>0</v>
      </c>
      <c r="U180" s="199">
        <v>0</v>
      </c>
      <c r="V180" s="199">
        <f>U180*H180</f>
        <v>0</v>
      </c>
      <c r="W180" s="199">
        <v>0</v>
      </c>
      <c r="X180" s="200">
        <f>W180*H180</f>
        <v>0</v>
      </c>
      <c r="Y180" s="34"/>
      <c r="Z180" s="34"/>
      <c r="AA180" s="34"/>
      <c r="AB180" s="34"/>
      <c r="AC180" s="34"/>
      <c r="AD180" s="34"/>
      <c r="AE180" s="34"/>
      <c r="AR180" s="201" t="s">
        <v>168</v>
      </c>
      <c r="AT180" s="201" t="s">
        <v>163</v>
      </c>
      <c r="AU180" s="201" t="s">
        <v>182</v>
      </c>
      <c r="AY180" s="17" t="s">
        <v>160</v>
      </c>
      <c r="BE180" s="202">
        <f>IF(O180="základní",K180,0)</f>
        <v>0</v>
      </c>
      <c r="BF180" s="202">
        <f>IF(O180="snížená",K180,0)</f>
        <v>0</v>
      </c>
      <c r="BG180" s="202">
        <f>IF(O180="zákl. přenesená",K180,0)</f>
        <v>0</v>
      </c>
      <c r="BH180" s="202">
        <f>IF(O180="sníž. přenesená",K180,0)</f>
        <v>0</v>
      </c>
      <c r="BI180" s="202">
        <f>IF(O180="nulová",K180,0)</f>
        <v>0</v>
      </c>
      <c r="BJ180" s="17" t="s">
        <v>82</v>
      </c>
      <c r="BK180" s="202">
        <f>ROUND(P180*H180,2)</f>
        <v>0</v>
      </c>
      <c r="BL180" s="17" t="s">
        <v>168</v>
      </c>
      <c r="BM180" s="201" t="s">
        <v>542</v>
      </c>
    </row>
    <row r="181" spans="1:65" s="2" customFormat="1" ht="48.75">
      <c r="A181" s="34"/>
      <c r="B181" s="35"/>
      <c r="C181" s="36"/>
      <c r="D181" s="203" t="s">
        <v>170</v>
      </c>
      <c r="E181" s="36"/>
      <c r="F181" s="204" t="s">
        <v>543</v>
      </c>
      <c r="G181" s="36"/>
      <c r="H181" s="36"/>
      <c r="I181" s="205"/>
      <c r="J181" s="205"/>
      <c r="K181" s="36"/>
      <c r="L181" s="36"/>
      <c r="M181" s="39"/>
      <c r="N181" s="206"/>
      <c r="O181" s="207"/>
      <c r="P181" s="71"/>
      <c r="Q181" s="71"/>
      <c r="R181" s="71"/>
      <c r="S181" s="71"/>
      <c r="T181" s="71"/>
      <c r="U181" s="71"/>
      <c r="V181" s="71"/>
      <c r="W181" s="71"/>
      <c r="X181" s="72"/>
      <c r="Y181" s="34"/>
      <c r="Z181" s="34"/>
      <c r="AA181" s="34"/>
      <c r="AB181" s="34"/>
      <c r="AC181" s="34"/>
      <c r="AD181" s="34"/>
      <c r="AE181" s="34"/>
      <c r="AT181" s="17" t="s">
        <v>170</v>
      </c>
      <c r="AU181" s="17" t="s">
        <v>182</v>
      </c>
    </row>
    <row r="182" spans="1:65" s="2" customFormat="1" ht="19.5">
      <c r="A182" s="34"/>
      <c r="B182" s="35"/>
      <c r="C182" s="36"/>
      <c r="D182" s="203" t="s">
        <v>180</v>
      </c>
      <c r="E182" s="36"/>
      <c r="F182" s="208" t="s">
        <v>544</v>
      </c>
      <c r="G182" s="36"/>
      <c r="H182" s="36"/>
      <c r="I182" s="205"/>
      <c r="J182" s="205"/>
      <c r="K182" s="36"/>
      <c r="L182" s="36"/>
      <c r="M182" s="39"/>
      <c r="N182" s="206"/>
      <c r="O182" s="207"/>
      <c r="P182" s="71"/>
      <c r="Q182" s="71"/>
      <c r="R182" s="71"/>
      <c r="S182" s="71"/>
      <c r="T182" s="71"/>
      <c r="U182" s="71"/>
      <c r="V182" s="71"/>
      <c r="W182" s="71"/>
      <c r="X182" s="72"/>
      <c r="Y182" s="34"/>
      <c r="Z182" s="34"/>
      <c r="AA182" s="34"/>
      <c r="AB182" s="34"/>
      <c r="AC182" s="34"/>
      <c r="AD182" s="34"/>
      <c r="AE182" s="34"/>
      <c r="AT182" s="17" t="s">
        <v>180</v>
      </c>
      <c r="AU182" s="17" t="s">
        <v>182</v>
      </c>
    </row>
    <row r="183" spans="1:65" s="12" customFormat="1" ht="25.9" customHeight="1">
      <c r="B183" s="172"/>
      <c r="C183" s="173"/>
      <c r="D183" s="174" t="s">
        <v>73</v>
      </c>
      <c r="E183" s="175" t="s">
        <v>317</v>
      </c>
      <c r="F183" s="175" t="s">
        <v>317</v>
      </c>
      <c r="G183" s="173"/>
      <c r="H183" s="173"/>
      <c r="I183" s="176"/>
      <c r="J183" s="176"/>
      <c r="K183" s="177">
        <f>BK183</f>
        <v>0</v>
      </c>
      <c r="L183" s="173"/>
      <c r="M183" s="178"/>
      <c r="N183" s="179"/>
      <c r="O183" s="180"/>
      <c r="P183" s="180"/>
      <c r="Q183" s="181">
        <f>Q184</f>
        <v>0</v>
      </c>
      <c r="R183" s="181">
        <f>R184</f>
        <v>0</v>
      </c>
      <c r="S183" s="180"/>
      <c r="T183" s="182">
        <f>T184</f>
        <v>0</v>
      </c>
      <c r="U183" s="180"/>
      <c r="V183" s="182">
        <f>V184</f>
        <v>310.48376500000006</v>
      </c>
      <c r="W183" s="180"/>
      <c r="X183" s="183">
        <f>X184</f>
        <v>0</v>
      </c>
      <c r="AR183" s="184" t="s">
        <v>182</v>
      </c>
      <c r="AT183" s="185" t="s">
        <v>73</v>
      </c>
      <c r="AU183" s="185" t="s">
        <v>74</v>
      </c>
      <c r="AY183" s="184" t="s">
        <v>160</v>
      </c>
      <c r="BK183" s="186">
        <f>BK184</f>
        <v>0</v>
      </c>
    </row>
    <row r="184" spans="1:65" s="12" customFormat="1" ht="22.9" customHeight="1">
      <c r="B184" s="172"/>
      <c r="C184" s="173"/>
      <c r="D184" s="174" t="s">
        <v>73</v>
      </c>
      <c r="E184" s="187" t="s">
        <v>333</v>
      </c>
      <c r="F184" s="187" t="s">
        <v>549</v>
      </c>
      <c r="G184" s="173"/>
      <c r="H184" s="173"/>
      <c r="I184" s="176"/>
      <c r="J184" s="176"/>
      <c r="K184" s="188">
        <f>BK184</f>
        <v>0</v>
      </c>
      <c r="L184" s="173"/>
      <c r="M184" s="178"/>
      <c r="N184" s="179"/>
      <c r="O184" s="180"/>
      <c r="P184" s="180"/>
      <c r="Q184" s="181">
        <f>SUM(Q185:Q235)</f>
        <v>0</v>
      </c>
      <c r="R184" s="181">
        <f>SUM(R185:R235)</f>
        <v>0</v>
      </c>
      <c r="S184" s="180"/>
      <c r="T184" s="182">
        <f>SUM(T185:T235)</f>
        <v>0</v>
      </c>
      <c r="U184" s="180"/>
      <c r="V184" s="182">
        <f>SUM(V185:V235)</f>
        <v>310.48376500000006</v>
      </c>
      <c r="W184" s="180"/>
      <c r="X184" s="183">
        <f>SUM(X185:X235)</f>
        <v>0</v>
      </c>
      <c r="AR184" s="184" t="s">
        <v>182</v>
      </c>
      <c r="AT184" s="185" t="s">
        <v>73</v>
      </c>
      <c r="AU184" s="185" t="s">
        <v>82</v>
      </c>
      <c r="AY184" s="184" t="s">
        <v>160</v>
      </c>
      <c r="BK184" s="186">
        <f>SUM(BK185:BK235)</f>
        <v>0</v>
      </c>
    </row>
    <row r="185" spans="1:65" s="2" customFormat="1" ht="24.2" customHeight="1">
      <c r="A185" s="34"/>
      <c r="B185" s="35"/>
      <c r="C185" s="241" t="s">
        <v>9</v>
      </c>
      <c r="D185" s="241" t="s">
        <v>317</v>
      </c>
      <c r="E185" s="242" t="s">
        <v>609</v>
      </c>
      <c r="F185" s="243" t="s">
        <v>610</v>
      </c>
      <c r="G185" s="244" t="s">
        <v>611</v>
      </c>
      <c r="H185" s="245">
        <v>4</v>
      </c>
      <c r="I185" s="246"/>
      <c r="J185" s="247"/>
      <c r="K185" s="248">
        <f>ROUND(P185*H185,2)</f>
        <v>0</v>
      </c>
      <c r="L185" s="243" t="s">
        <v>167</v>
      </c>
      <c r="M185" s="249"/>
      <c r="N185" s="250" t="s">
        <v>1</v>
      </c>
      <c r="O185" s="197" t="s">
        <v>37</v>
      </c>
      <c r="P185" s="198">
        <f>I185+J185</f>
        <v>0</v>
      </c>
      <c r="Q185" s="198">
        <f>ROUND(I185*H185,2)</f>
        <v>0</v>
      </c>
      <c r="R185" s="198">
        <f>ROUND(J185*H185,2)</f>
        <v>0</v>
      </c>
      <c r="S185" s="71"/>
      <c r="T185" s="199">
        <f>S185*H185</f>
        <v>0</v>
      </c>
      <c r="U185" s="199">
        <v>0</v>
      </c>
      <c r="V185" s="199">
        <f>U185*H185</f>
        <v>0</v>
      </c>
      <c r="W185" s="199">
        <v>0</v>
      </c>
      <c r="X185" s="200">
        <f>W185*H185</f>
        <v>0</v>
      </c>
      <c r="Y185" s="34"/>
      <c r="Z185" s="34"/>
      <c r="AA185" s="34"/>
      <c r="AB185" s="34"/>
      <c r="AC185" s="34"/>
      <c r="AD185" s="34"/>
      <c r="AE185" s="34"/>
      <c r="AR185" s="201" t="s">
        <v>388</v>
      </c>
      <c r="AT185" s="201" t="s">
        <v>317</v>
      </c>
      <c r="AU185" s="201" t="s">
        <v>84</v>
      </c>
      <c r="AY185" s="17" t="s">
        <v>160</v>
      </c>
      <c r="BE185" s="202">
        <f>IF(O185="základní",K185,0)</f>
        <v>0</v>
      </c>
      <c r="BF185" s="202">
        <f>IF(O185="snížená",K185,0)</f>
        <v>0</v>
      </c>
      <c r="BG185" s="202">
        <f>IF(O185="zákl. přenesená",K185,0)</f>
        <v>0</v>
      </c>
      <c r="BH185" s="202">
        <f>IF(O185="sníž. přenesená",K185,0)</f>
        <v>0</v>
      </c>
      <c r="BI185" s="202">
        <f>IF(O185="nulová",K185,0)</f>
        <v>0</v>
      </c>
      <c r="BJ185" s="17" t="s">
        <v>82</v>
      </c>
      <c r="BK185" s="202">
        <f>ROUND(P185*H185,2)</f>
        <v>0</v>
      </c>
      <c r="BL185" s="17" t="s">
        <v>388</v>
      </c>
      <c r="BM185" s="201" t="s">
        <v>926</v>
      </c>
    </row>
    <row r="186" spans="1:65" s="2" customFormat="1">
      <c r="A186" s="34"/>
      <c r="B186" s="35"/>
      <c r="C186" s="36"/>
      <c r="D186" s="203" t="s">
        <v>170</v>
      </c>
      <c r="E186" s="36"/>
      <c r="F186" s="204" t="s">
        <v>610</v>
      </c>
      <c r="G186" s="36"/>
      <c r="H186" s="36"/>
      <c r="I186" s="205"/>
      <c r="J186" s="205"/>
      <c r="K186" s="36"/>
      <c r="L186" s="36"/>
      <c r="M186" s="39"/>
      <c r="N186" s="206"/>
      <c r="O186" s="207"/>
      <c r="P186" s="71"/>
      <c r="Q186" s="71"/>
      <c r="R186" s="71"/>
      <c r="S186" s="71"/>
      <c r="T186" s="71"/>
      <c r="U186" s="71"/>
      <c r="V186" s="71"/>
      <c r="W186" s="71"/>
      <c r="X186" s="72"/>
      <c r="Y186" s="34"/>
      <c r="Z186" s="34"/>
      <c r="AA186" s="34"/>
      <c r="AB186" s="34"/>
      <c r="AC186" s="34"/>
      <c r="AD186" s="34"/>
      <c r="AE186" s="34"/>
      <c r="AT186" s="17" t="s">
        <v>170</v>
      </c>
      <c r="AU186" s="17" t="s">
        <v>84</v>
      </c>
    </row>
    <row r="187" spans="1:65" s="2" customFormat="1" ht="24.2" customHeight="1">
      <c r="A187" s="34"/>
      <c r="B187" s="35"/>
      <c r="C187" s="241" t="s">
        <v>282</v>
      </c>
      <c r="D187" s="241" t="s">
        <v>317</v>
      </c>
      <c r="E187" s="242" t="s">
        <v>550</v>
      </c>
      <c r="F187" s="243" t="s">
        <v>551</v>
      </c>
      <c r="G187" s="244" t="s">
        <v>176</v>
      </c>
      <c r="H187" s="245">
        <v>69</v>
      </c>
      <c r="I187" s="246"/>
      <c r="J187" s="247"/>
      <c r="K187" s="248">
        <f>ROUND(P187*H187,2)</f>
        <v>0</v>
      </c>
      <c r="L187" s="243" t="s">
        <v>494</v>
      </c>
      <c r="M187" s="249"/>
      <c r="N187" s="250" t="s">
        <v>1</v>
      </c>
      <c r="O187" s="197" t="s">
        <v>37</v>
      </c>
      <c r="P187" s="198">
        <f>I187+J187</f>
        <v>0</v>
      </c>
      <c r="Q187" s="198">
        <f>ROUND(I187*H187,2)</f>
        <v>0</v>
      </c>
      <c r="R187" s="198">
        <f>ROUND(J187*H187,2)</f>
        <v>0</v>
      </c>
      <c r="S187" s="71"/>
      <c r="T187" s="199">
        <f>S187*H187</f>
        <v>0</v>
      </c>
      <c r="U187" s="199">
        <v>1.4379999999999999</v>
      </c>
      <c r="V187" s="199">
        <f>U187*H187</f>
        <v>99.221999999999994</v>
      </c>
      <c r="W187" s="199">
        <v>0</v>
      </c>
      <c r="X187" s="200">
        <f>W187*H187</f>
        <v>0</v>
      </c>
      <c r="Y187" s="34"/>
      <c r="Z187" s="34"/>
      <c r="AA187" s="34"/>
      <c r="AB187" s="34"/>
      <c r="AC187" s="34"/>
      <c r="AD187" s="34"/>
      <c r="AE187" s="34"/>
      <c r="AR187" s="201" t="s">
        <v>230</v>
      </c>
      <c r="AT187" s="201" t="s">
        <v>317</v>
      </c>
      <c r="AU187" s="201" t="s">
        <v>84</v>
      </c>
      <c r="AY187" s="17" t="s">
        <v>160</v>
      </c>
      <c r="BE187" s="202">
        <f>IF(O187="základní",K187,0)</f>
        <v>0</v>
      </c>
      <c r="BF187" s="202">
        <f>IF(O187="snížená",K187,0)</f>
        <v>0</v>
      </c>
      <c r="BG187" s="202">
        <f>IF(O187="zákl. přenesená",K187,0)</f>
        <v>0</v>
      </c>
      <c r="BH187" s="202">
        <f>IF(O187="sníž. přenesená",K187,0)</f>
        <v>0</v>
      </c>
      <c r="BI187" s="202">
        <f>IF(O187="nulová",K187,0)</f>
        <v>0</v>
      </c>
      <c r="BJ187" s="17" t="s">
        <v>82</v>
      </c>
      <c r="BK187" s="202">
        <f>ROUND(P187*H187,2)</f>
        <v>0</v>
      </c>
      <c r="BL187" s="17" t="s">
        <v>168</v>
      </c>
      <c r="BM187" s="201" t="s">
        <v>927</v>
      </c>
    </row>
    <row r="188" spans="1:65" s="2" customFormat="1">
      <c r="A188" s="34"/>
      <c r="B188" s="35"/>
      <c r="C188" s="36"/>
      <c r="D188" s="203" t="s">
        <v>170</v>
      </c>
      <c r="E188" s="36"/>
      <c r="F188" s="204" t="s">
        <v>551</v>
      </c>
      <c r="G188" s="36"/>
      <c r="H188" s="36"/>
      <c r="I188" s="205"/>
      <c r="J188" s="205"/>
      <c r="K188" s="36"/>
      <c r="L188" s="36"/>
      <c r="M188" s="39"/>
      <c r="N188" s="206"/>
      <c r="O188" s="207"/>
      <c r="P188" s="71"/>
      <c r="Q188" s="71"/>
      <c r="R188" s="71"/>
      <c r="S188" s="71"/>
      <c r="T188" s="71"/>
      <c r="U188" s="71"/>
      <c r="V188" s="71"/>
      <c r="W188" s="71"/>
      <c r="X188" s="72"/>
      <c r="Y188" s="34"/>
      <c r="Z188" s="34"/>
      <c r="AA188" s="34"/>
      <c r="AB188" s="34"/>
      <c r="AC188" s="34"/>
      <c r="AD188" s="34"/>
      <c r="AE188" s="34"/>
      <c r="AT188" s="17" t="s">
        <v>170</v>
      </c>
      <c r="AU188" s="17" t="s">
        <v>84</v>
      </c>
    </row>
    <row r="189" spans="1:65" s="2" customFormat="1" ht="24.2" customHeight="1">
      <c r="A189" s="34"/>
      <c r="B189" s="35"/>
      <c r="C189" s="241" t="s">
        <v>291</v>
      </c>
      <c r="D189" s="241" t="s">
        <v>317</v>
      </c>
      <c r="E189" s="242" t="s">
        <v>553</v>
      </c>
      <c r="F189" s="243" t="s">
        <v>554</v>
      </c>
      <c r="G189" s="244" t="s">
        <v>176</v>
      </c>
      <c r="H189" s="245">
        <v>2</v>
      </c>
      <c r="I189" s="246"/>
      <c r="J189" s="247"/>
      <c r="K189" s="248">
        <f>ROUND(P189*H189,2)</f>
        <v>0</v>
      </c>
      <c r="L189" s="243" t="s">
        <v>167</v>
      </c>
      <c r="M189" s="249"/>
      <c r="N189" s="250" t="s">
        <v>1</v>
      </c>
      <c r="O189" s="197" t="s">
        <v>37</v>
      </c>
      <c r="P189" s="198">
        <f>I189+J189</f>
        <v>0</v>
      </c>
      <c r="Q189" s="198">
        <f>ROUND(I189*H189,2)</f>
        <v>0</v>
      </c>
      <c r="R189" s="198">
        <f>ROUND(J189*H189,2)</f>
        <v>0</v>
      </c>
      <c r="S189" s="71"/>
      <c r="T189" s="199">
        <f>S189*H189</f>
        <v>0</v>
      </c>
      <c r="U189" s="199">
        <v>0.67</v>
      </c>
      <c r="V189" s="199">
        <f>U189*H189</f>
        <v>1.34</v>
      </c>
      <c r="W189" s="199">
        <v>0</v>
      </c>
      <c r="X189" s="200">
        <f>W189*H189</f>
        <v>0</v>
      </c>
      <c r="Y189" s="34"/>
      <c r="Z189" s="34"/>
      <c r="AA189" s="34"/>
      <c r="AB189" s="34"/>
      <c r="AC189" s="34"/>
      <c r="AD189" s="34"/>
      <c r="AE189" s="34"/>
      <c r="AR189" s="201" t="s">
        <v>230</v>
      </c>
      <c r="AT189" s="201" t="s">
        <v>317</v>
      </c>
      <c r="AU189" s="201" t="s">
        <v>84</v>
      </c>
      <c r="AY189" s="17" t="s">
        <v>160</v>
      </c>
      <c r="BE189" s="202">
        <f>IF(O189="základní",K189,0)</f>
        <v>0</v>
      </c>
      <c r="BF189" s="202">
        <f>IF(O189="snížená",K189,0)</f>
        <v>0</v>
      </c>
      <c r="BG189" s="202">
        <f>IF(O189="zákl. přenesená",K189,0)</f>
        <v>0</v>
      </c>
      <c r="BH189" s="202">
        <f>IF(O189="sníž. přenesená",K189,0)</f>
        <v>0</v>
      </c>
      <c r="BI189" s="202">
        <f>IF(O189="nulová",K189,0)</f>
        <v>0</v>
      </c>
      <c r="BJ189" s="17" t="s">
        <v>82</v>
      </c>
      <c r="BK189" s="202">
        <f>ROUND(P189*H189,2)</f>
        <v>0</v>
      </c>
      <c r="BL189" s="17" t="s">
        <v>168</v>
      </c>
      <c r="BM189" s="201" t="s">
        <v>928</v>
      </c>
    </row>
    <row r="190" spans="1:65" s="2" customFormat="1">
      <c r="A190" s="34"/>
      <c r="B190" s="35"/>
      <c r="C190" s="36"/>
      <c r="D190" s="203" t="s">
        <v>170</v>
      </c>
      <c r="E190" s="36"/>
      <c r="F190" s="204" t="s">
        <v>554</v>
      </c>
      <c r="G190" s="36"/>
      <c r="H190" s="36"/>
      <c r="I190" s="205"/>
      <c r="J190" s="205"/>
      <c r="K190" s="36"/>
      <c r="L190" s="36"/>
      <c r="M190" s="39"/>
      <c r="N190" s="206"/>
      <c r="O190" s="207"/>
      <c r="P190" s="71"/>
      <c r="Q190" s="71"/>
      <c r="R190" s="71"/>
      <c r="S190" s="71"/>
      <c r="T190" s="71"/>
      <c r="U190" s="71"/>
      <c r="V190" s="71"/>
      <c r="W190" s="71"/>
      <c r="X190" s="72"/>
      <c r="Y190" s="34"/>
      <c r="Z190" s="34"/>
      <c r="AA190" s="34"/>
      <c r="AB190" s="34"/>
      <c r="AC190" s="34"/>
      <c r="AD190" s="34"/>
      <c r="AE190" s="34"/>
      <c r="AT190" s="17" t="s">
        <v>170</v>
      </c>
      <c r="AU190" s="17" t="s">
        <v>84</v>
      </c>
    </row>
    <row r="191" spans="1:65" s="2" customFormat="1" ht="21.75" customHeight="1">
      <c r="A191" s="34"/>
      <c r="B191" s="35"/>
      <c r="C191" s="241" t="s">
        <v>298</v>
      </c>
      <c r="D191" s="241" t="s">
        <v>317</v>
      </c>
      <c r="E191" s="242" t="s">
        <v>556</v>
      </c>
      <c r="F191" s="243" t="s">
        <v>557</v>
      </c>
      <c r="G191" s="244" t="s">
        <v>176</v>
      </c>
      <c r="H191" s="245">
        <v>2</v>
      </c>
      <c r="I191" s="246"/>
      <c r="J191" s="247"/>
      <c r="K191" s="248">
        <f>ROUND(P191*H191,2)</f>
        <v>0</v>
      </c>
      <c r="L191" s="243" t="s">
        <v>1</v>
      </c>
      <c r="M191" s="249"/>
      <c r="N191" s="250" t="s">
        <v>1</v>
      </c>
      <c r="O191" s="197" t="s">
        <v>37</v>
      </c>
      <c r="P191" s="198">
        <f>I191+J191</f>
        <v>0</v>
      </c>
      <c r="Q191" s="198">
        <f>ROUND(I191*H191,2)</f>
        <v>0</v>
      </c>
      <c r="R191" s="198">
        <f>ROUND(J191*H191,2)</f>
        <v>0</v>
      </c>
      <c r="S191" s="71"/>
      <c r="T191" s="199">
        <f>S191*H191</f>
        <v>0</v>
      </c>
      <c r="U191" s="199">
        <v>1.4379999999999999</v>
      </c>
      <c r="V191" s="199">
        <f>U191*H191</f>
        <v>2.8759999999999999</v>
      </c>
      <c r="W191" s="199">
        <v>0</v>
      </c>
      <c r="X191" s="200">
        <f>W191*H191</f>
        <v>0</v>
      </c>
      <c r="Y191" s="34"/>
      <c r="Z191" s="34"/>
      <c r="AA191" s="34"/>
      <c r="AB191" s="34"/>
      <c r="AC191" s="34"/>
      <c r="AD191" s="34"/>
      <c r="AE191" s="34"/>
      <c r="AR191" s="201" t="s">
        <v>230</v>
      </c>
      <c r="AT191" s="201" t="s">
        <v>317</v>
      </c>
      <c r="AU191" s="201" t="s">
        <v>84</v>
      </c>
      <c r="AY191" s="17" t="s">
        <v>160</v>
      </c>
      <c r="BE191" s="202">
        <f>IF(O191="základní",K191,0)</f>
        <v>0</v>
      </c>
      <c r="BF191" s="202">
        <f>IF(O191="snížená",K191,0)</f>
        <v>0</v>
      </c>
      <c r="BG191" s="202">
        <f>IF(O191="zákl. přenesená",K191,0)</f>
        <v>0</v>
      </c>
      <c r="BH191" s="202">
        <f>IF(O191="sníž. přenesená",K191,0)</f>
        <v>0</v>
      </c>
      <c r="BI191" s="202">
        <f>IF(O191="nulová",K191,0)</f>
        <v>0</v>
      </c>
      <c r="BJ191" s="17" t="s">
        <v>82</v>
      </c>
      <c r="BK191" s="202">
        <f>ROUND(P191*H191,2)</f>
        <v>0</v>
      </c>
      <c r="BL191" s="17" t="s">
        <v>168</v>
      </c>
      <c r="BM191" s="201" t="s">
        <v>929</v>
      </c>
    </row>
    <row r="192" spans="1:65" s="2" customFormat="1">
      <c r="A192" s="34"/>
      <c r="B192" s="35"/>
      <c r="C192" s="36"/>
      <c r="D192" s="203" t="s">
        <v>170</v>
      </c>
      <c r="E192" s="36"/>
      <c r="F192" s="204" t="s">
        <v>551</v>
      </c>
      <c r="G192" s="36"/>
      <c r="H192" s="36"/>
      <c r="I192" s="205"/>
      <c r="J192" s="205"/>
      <c r="K192" s="36"/>
      <c r="L192" s="36"/>
      <c r="M192" s="39"/>
      <c r="N192" s="206"/>
      <c r="O192" s="207"/>
      <c r="P192" s="71"/>
      <c r="Q192" s="71"/>
      <c r="R192" s="71"/>
      <c r="S192" s="71"/>
      <c r="T192" s="71"/>
      <c r="U192" s="71"/>
      <c r="V192" s="71"/>
      <c r="W192" s="71"/>
      <c r="X192" s="72"/>
      <c r="Y192" s="34"/>
      <c r="Z192" s="34"/>
      <c r="AA192" s="34"/>
      <c r="AB192" s="34"/>
      <c r="AC192" s="34"/>
      <c r="AD192" s="34"/>
      <c r="AE192" s="34"/>
      <c r="AT192" s="17" t="s">
        <v>170</v>
      </c>
      <c r="AU192" s="17" t="s">
        <v>84</v>
      </c>
    </row>
    <row r="193" spans="1:65" s="2" customFormat="1" ht="24">
      <c r="A193" s="34"/>
      <c r="B193" s="35"/>
      <c r="C193" s="241" t="s">
        <v>306</v>
      </c>
      <c r="D193" s="241" t="s">
        <v>317</v>
      </c>
      <c r="E193" s="242" t="s">
        <v>559</v>
      </c>
      <c r="F193" s="243" t="s">
        <v>560</v>
      </c>
      <c r="G193" s="244" t="s">
        <v>176</v>
      </c>
      <c r="H193" s="245">
        <v>3</v>
      </c>
      <c r="I193" s="246"/>
      <c r="J193" s="247"/>
      <c r="K193" s="248">
        <f>ROUND(P193*H193,2)</f>
        <v>0</v>
      </c>
      <c r="L193" s="243" t="s">
        <v>494</v>
      </c>
      <c r="M193" s="249"/>
      <c r="N193" s="250" t="s">
        <v>1</v>
      </c>
      <c r="O193" s="197" t="s">
        <v>37</v>
      </c>
      <c r="P193" s="198">
        <f>I193+J193</f>
        <v>0</v>
      </c>
      <c r="Q193" s="198">
        <f>ROUND(I193*H193,2)</f>
        <v>0</v>
      </c>
      <c r="R193" s="198">
        <f>ROUND(J193*H193,2)</f>
        <v>0</v>
      </c>
      <c r="S193" s="71"/>
      <c r="T193" s="199">
        <f>S193*H193</f>
        <v>0</v>
      </c>
      <c r="U193" s="199">
        <v>0.17899999999999999</v>
      </c>
      <c r="V193" s="199">
        <f>U193*H193</f>
        <v>0.53699999999999992</v>
      </c>
      <c r="W193" s="199">
        <v>0</v>
      </c>
      <c r="X193" s="200">
        <f>W193*H193</f>
        <v>0</v>
      </c>
      <c r="Y193" s="34"/>
      <c r="Z193" s="34"/>
      <c r="AA193" s="34"/>
      <c r="AB193" s="34"/>
      <c r="AC193" s="34"/>
      <c r="AD193" s="34"/>
      <c r="AE193" s="34"/>
      <c r="AR193" s="201" t="s">
        <v>230</v>
      </c>
      <c r="AT193" s="201" t="s">
        <v>317</v>
      </c>
      <c r="AU193" s="201" t="s">
        <v>84</v>
      </c>
      <c r="AY193" s="17" t="s">
        <v>160</v>
      </c>
      <c r="BE193" s="202">
        <f>IF(O193="základní",K193,0)</f>
        <v>0</v>
      </c>
      <c r="BF193" s="202">
        <f>IF(O193="snížená",K193,0)</f>
        <v>0</v>
      </c>
      <c r="BG193" s="202">
        <f>IF(O193="zákl. přenesená",K193,0)</f>
        <v>0</v>
      </c>
      <c r="BH193" s="202">
        <f>IF(O193="sníž. přenesená",K193,0)</f>
        <v>0</v>
      </c>
      <c r="BI193" s="202">
        <f>IF(O193="nulová",K193,0)</f>
        <v>0</v>
      </c>
      <c r="BJ193" s="17" t="s">
        <v>82</v>
      </c>
      <c r="BK193" s="202">
        <f>ROUND(P193*H193,2)</f>
        <v>0</v>
      </c>
      <c r="BL193" s="17" t="s">
        <v>168</v>
      </c>
      <c r="BM193" s="201" t="s">
        <v>930</v>
      </c>
    </row>
    <row r="194" spans="1:65" s="2" customFormat="1">
      <c r="A194" s="34"/>
      <c r="B194" s="35"/>
      <c r="C194" s="36"/>
      <c r="D194" s="203" t="s">
        <v>170</v>
      </c>
      <c r="E194" s="36"/>
      <c r="F194" s="204" t="s">
        <v>560</v>
      </c>
      <c r="G194" s="36"/>
      <c r="H194" s="36"/>
      <c r="I194" s="205"/>
      <c r="J194" s="205"/>
      <c r="K194" s="36"/>
      <c r="L194" s="36"/>
      <c r="M194" s="39"/>
      <c r="N194" s="206"/>
      <c r="O194" s="207"/>
      <c r="P194" s="71"/>
      <c r="Q194" s="71"/>
      <c r="R194" s="71"/>
      <c r="S194" s="71"/>
      <c r="T194" s="71"/>
      <c r="U194" s="71"/>
      <c r="V194" s="71"/>
      <c r="W194" s="71"/>
      <c r="X194" s="72"/>
      <c r="Y194" s="34"/>
      <c r="Z194" s="34"/>
      <c r="AA194" s="34"/>
      <c r="AB194" s="34"/>
      <c r="AC194" s="34"/>
      <c r="AD194" s="34"/>
      <c r="AE194" s="34"/>
      <c r="AT194" s="17" t="s">
        <v>170</v>
      </c>
      <c r="AU194" s="17" t="s">
        <v>84</v>
      </c>
    </row>
    <row r="195" spans="1:65" s="2" customFormat="1" ht="24">
      <c r="A195" s="34"/>
      <c r="B195" s="35"/>
      <c r="C195" s="241" t="s">
        <v>312</v>
      </c>
      <c r="D195" s="241" t="s">
        <v>317</v>
      </c>
      <c r="E195" s="242" t="s">
        <v>562</v>
      </c>
      <c r="F195" s="243" t="s">
        <v>563</v>
      </c>
      <c r="G195" s="244" t="s">
        <v>176</v>
      </c>
      <c r="H195" s="245">
        <v>137</v>
      </c>
      <c r="I195" s="246"/>
      <c r="J195" s="247"/>
      <c r="K195" s="248">
        <f>ROUND(P195*H195,2)</f>
        <v>0</v>
      </c>
      <c r="L195" s="243" t="s">
        <v>494</v>
      </c>
      <c r="M195" s="249"/>
      <c r="N195" s="250" t="s">
        <v>1</v>
      </c>
      <c r="O195" s="197" t="s">
        <v>37</v>
      </c>
      <c r="P195" s="198">
        <f>I195+J195</f>
        <v>0</v>
      </c>
      <c r="Q195" s="198">
        <f>ROUND(I195*H195,2)</f>
        <v>0</v>
      </c>
      <c r="R195" s="198">
        <f>ROUND(J195*H195,2)</f>
        <v>0</v>
      </c>
      <c r="S195" s="71"/>
      <c r="T195" s="199">
        <f>S195*H195</f>
        <v>0</v>
      </c>
      <c r="U195" s="199">
        <v>0.17899999999999999</v>
      </c>
      <c r="V195" s="199">
        <f>U195*H195</f>
        <v>24.523</v>
      </c>
      <c r="W195" s="199">
        <v>0</v>
      </c>
      <c r="X195" s="200">
        <f>W195*H195</f>
        <v>0</v>
      </c>
      <c r="Y195" s="34"/>
      <c r="Z195" s="34"/>
      <c r="AA195" s="34"/>
      <c r="AB195" s="34"/>
      <c r="AC195" s="34"/>
      <c r="AD195" s="34"/>
      <c r="AE195" s="34"/>
      <c r="AR195" s="201" t="s">
        <v>230</v>
      </c>
      <c r="AT195" s="201" t="s">
        <v>317</v>
      </c>
      <c r="AU195" s="201" t="s">
        <v>84</v>
      </c>
      <c r="AY195" s="17" t="s">
        <v>160</v>
      </c>
      <c r="BE195" s="202">
        <f>IF(O195="základní",K195,0)</f>
        <v>0</v>
      </c>
      <c r="BF195" s="202">
        <f>IF(O195="snížená",K195,0)</f>
        <v>0</v>
      </c>
      <c r="BG195" s="202">
        <f>IF(O195="zákl. přenesená",K195,0)</f>
        <v>0</v>
      </c>
      <c r="BH195" s="202">
        <f>IF(O195="sníž. přenesená",K195,0)</f>
        <v>0</v>
      </c>
      <c r="BI195" s="202">
        <f>IF(O195="nulová",K195,0)</f>
        <v>0</v>
      </c>
      <c r="BJ195" s="17" t="s">
        <v>82</v>
      </c>
      <c r="BK195" s="202">
        <f>ROUND(P195*H195,2)</f>
        <v>0</v>
      </c>
      <c r="BL195" s="17" t="s">
        <v>168</v>
      </c>
      <c r="BM195" s="201" t="s">
        <v>931</v>
      </c>
    </row>
    <row r="196" spans="1:65" s="2" customFormat="1">
      <c r="A196" s="34"/>
      <c r="B196" s="35"/>
      <c r="C196" s="36"/>
      <c r="D196" s="203" t="s">
        <v>170</v>
      </c>
      <c r="E196" s="36"/>
      <c r="F196" s="204" t="s">
        <v>563</v>
      </c>
      <c r="G196" s="36"/>
      <c r="H196" s="36"/>
      <c r="I196" s="205"/>
      <c r="J196" s="205"/>
      <c r="K196" s="36"/>
      <c r="L196" s="36"/>
      <c r="M196" s="39"/>
      <c r="N196" s="206"/>
      <c r="O196" s="207"/>
      <c r="P196" s="71"/>
      <c r="Q196" s="71"/>
      <c r="R196" s="71"/>
      <c r="S196" s="71"/>
      <c r="T196" s="71"/>
      <c r="U196" s="71"/>
      <c r="V196" s="71"/>
      <c r="W196" s="71"/>
      <c r="X196" s="72"/>
      <c r="Y196" s="34"/>
      <c r="Z196" s="34"/>
      <c r="AA196" s="34"/>
      <c r="AB196" s="34"/>
      <c r="AC196" s="34"/>
      <c r="AD196" s="34"/>
      <c r="AE196" s="34"/>
      <c r="AT196" s="17" t="s">
        <v>170</v>
      </c>
      <c r="AU196" s="17" t="s">
        <v>84</v>
      </c>
    </row>
    <row r="197" spans="1:65" s="2" customFormat="1" ht="16.5" customHeight="1">
      <c r="A197" s="34"/>
      <c r="B197" s="35"/>
      <c r="C197" s="241" t="s">
        <v>8</v>
      </c>
      <c r="D197" s="241" t="s">
        <v>317</v>
      </c>
      <c r="E197" s="242" t="s">
        <v>565</v>
      </c>
      <c r="F197" s="243" t="s">
        <v>566</v>
      </c>
      <c r="G197" s="244" t="s">
        <v>191</v>
      </c>
      <c r="H197" s="245">
        <v>1.42</v>
      </c>
      <c r="I197" s="246"/>
      <c r="J197" s="247"/>
      <c r="K197" s="248">
        <f>ROUND(P197*H197,2)</f>
        <v>0</v>
      </c>
      <c r="L197" s="243" t="s">
        <v>1</v>
      </c>
      <c r="M197" s="249"/>
      <c r="N197" s="250" t="s">
        <v>1</v>
      </c>
      <c r="O197" s="197" t="s">
        <v>37</v>
      </c>
      <c r="P197" s="198">
        <f>I197+J197</f>
        <v>0</v>
      </c>
      <c r="Q197" s="198">
        <f>ROUND(I197*H197,2)</f>
        <v>0</v>
      </c>
      <c r="R197" s="198">
        <f>ROUND(J197*H197,2)</f>
        <v>0</v>
      </c>
      <c r="S197" s="71"/>
      <c r="T197" s="199">
        <f>S197*H197</f>
        <v>0</v>
      </c>
      <c r="U197" s="199">
        <v>2.234</v>
      </c>
      <c r="V197" s="199">
        <f>U197*H197</f>
        <v>3.1722799999999998</v>
      </c>
      <c r="W197" s="199">
        <v>0</v>
      </c>
      <c r="X197" s="200">
        <f>W197*H197</f>
        <v>0</v>
      </c>
      <c r="Y197" s="34"/>
      <c r="Z197" s="34"/>
      <c r="AA197" s="34"/>
      <c r="AB197" s="34"/>
      <c r="AC197" s="34"/>
      <c r="AD197" s="34"/>
      <c r="AE197" s="34"/>
      <c r="AR197" s="201" t="s">
        <v>230</v>
      </c>
      <c r="AT197" s="201" t="s">
        <v>317</v>
      </c>
      <c r="AU197" s="201" t="s">
        <v>84</v>
      </c>
      <c r="AY197" s="17" t="s">
        <v>160</v>
      </c>
      <c r="BE197" s="202">
        <f>IF(O197="základní",K197,0)</f>
        <v>0</v>
      </c>
      <c r="BF197" s="202">
        <f>IF(O197="snížená",K197,0)</f>
        <v>0</v>
      </c>
      <c r="BG197" s="202">
        <f>IF(O197="zákl. přenesená",K197,0)</f>
        <v>0</v>
      </c>
      <c r="BH197" s="202">
        <f>IF(O197="sníž. přenesená",K197,0)</f>
        <v>0</v>
      </c>
      <c r="BI197" s="202">
        <f>IF(O197="nulová",K197,0)</f>
        <v>0</v>
      </c>
      <c r="BJ197" s="17" t="s">
        <v>82</v>
      </c>
      <c r="BK197" s="202">
        <f>ROUND(P197*H197,2)</f>
        <v>0</v>
      </c>
      <c r="BL197" s="17" t="s">
        <v>168</v>
      </c>
      <c r="BM197" s="201" t="s">
        <v>932</v>
      </c>
    </row>
    <row r="198" spans="1:65" s="2" customFormat="1">
      <c r="A198" s="34"/>
      <c r="B198" s="35"/>
      <c r="C198" s="36"/>
      <c r="D198" s="203" t="s">
        <v>170</v>
      </c>
      <c r="E198" s="36"/>
      <c r="F198" s="204" t="s">
        <v>568</v>
      </c>
      <c r="G198" s="36"/>
      <c r="H198" s="36"/>
      <c r="I198" s="205"/>
      <c r="J198" s="205"/>
      <c r="K198" s="36"/>
      <c r="L198" s="36"/>
      <c r="M198" s="39"/>
      <c r="N198" s="206"/>
      <c r="O198" s="207"/>
      <c r="P198" s="71"/>
      <c r="Q198" s="71"/>
      <c r="R198" s="71"/>
      <c r="S198" s="71"/>
      <c r="T198" s="71"/>
      <c r="U198" s="71"/>
      <c r="V198" s="71"/>
      <c r="W198" s="71"/>
      <c r="X198" s="72"/>
      <c r="Y198" s="34"/>
      <c r="Z198" s="34"/>
      <c r="AA198" s="34"/>
      <c r="AB198" s="34"/>
      <c r="AC198" s="34"/>
      <c r="AD198" s="34"/>
      <c r="AE198" s="34"/>
      <c r="AT198" s="17" t="s">
        <v>170</v>
      </c>
      <c r="AU198" s="17" t="s">
        <v>84</v>
      </c>
    </row>
    <row r="199" spans="1:65" s="13" customFormat="1">
      <c r="B199" s="209"/>
      <c r="C199" s="210"/>
      <c r="D199" s="203" t="s">
        <v>195</v>
      </c>
      <c r="E199" s="211" t="s">
        <v>1</v>
      </c>
      <c r="F199" s="212" t="s">
        <v>569</v>
      </c>
      <c r="G199" s="210"/>
      <c r="H199" s="213">
        <v>1.42</v>
      </c>
      <c r="I199" s="214"/>
      <c r="J199" s="214"/>
      <c r="K199" s="210"/>
      <c r="L199" s="210"/>
      <c r="M199" s="215"/>
      <c r="N199" s="216"/>
      <c r="O199" s="217"/>
      <c r="P199" s="217"/>
      <c r="Q199" s="217"/>
      <c r="R199" s="217"/>
      <c r="S199" s="217"/>
      <c r="T199" s="217"/>
      <c r="U199" s="217"/>
      <c r="V199" s="217"/>
      <c r="W199" s="217"/>
      <c r="X199" s="218"/>
      <c r="AT199" s="219" t="s">
        <v>195</v>
      </c>
      <c r="AU199" s="219" t="s">
        <v>84</v>
      </c>
      <c r="AV199" s="13" t="s">
        <v>84</v>
      </c>
      <c r="AW199" s="13" t="s">
        <v>5</v>
      </c>
      <c r="AX199" s="13" t="s">
        <v>82</v>
      </c>
      <c r="AY199" s="219" t="s">
        <v>160</v>
      </c>
    </row>
    <row r="200" spans="1:65" s="2" customFormat="1" ht="24.2" customHeight="1">
      <c r="A200" s="34"/>
      <c r="B200" s="35"/>
      <c r="C200" s="241" t="s">
        <v>323</v>
      </c>
      <c r="D200" s="241" t="s">
        <v>317</v>
      </c>
      <c r="E200" s="242" t="s">
        <v>570</v>
      </c>
      <c r="F200" s="243" t="s">
        <v>571</v>
      </c>
      <c r="G200" s="244" t="s">
        <v>191</v>
      </c>
      <c r="H200" s="245">
        <v>31.465</v>
      </c>
      <c r="I200" s="246"/>
      <c r="J200" s="247"/>
      <c r="K200" s="248">
        <f>ROUND(P200*H200,2)</f>
        <v>0</v>
      </c>
      <c r="L200" s="243" t="s">
        <v>167</v>
      </c>
      <c r="M200" s="249"/>
      <c r="N200" s="250" t="s">
        <v>1</v>
      </c>
      <c r="O200" s="197" t="s">
        <v>37</v>
      </c>
      <c r="P200" s="198">
        <f>I200+J200</f>
        <v>0</v>
      </c>
      <c r="Q200" s="198">
        <f>ROUND(I200*H200,2)</f>
        <v>0</v>
      </c>
      <c r="R200" s="198">
        <f>ROUND(J200*H200,2)</f>
        <v>0</v>
      </c>
      <c r="S200" s="71"/>
      <c r="T200" s="199">
        <f>S200*H200</f>
        <v>0</v>
      </c>
      <c r="U200" s="199">
        <v>2.4289999999999998</v>
      </c>
      <c r="V200" s="199">
        <f>U200*H200</f>
        <v>76.428484999999995</v>
      </c>
      <c r="W200" s="199">
        <v>0</v>
      </c>
      <c r="X200" s="200">
        <f>W200*H200</f>
        <v>0</v>
      </c>
      <c r="Y200" s="34"/>
      <c r="Z200" s="34"/>
      <c r="AA200" s="34"/>
      <c r="AB200" s="34"/>
      <c r="AC200" s="34"/>
      <c r="AD200" s="34"/>
      <c r="AE200" s="34"/>
      <c r="AR200" s="201" t="s">
        <v>330</v>
      </c>
      <c r="AT200" s="201" t="s">
        <v>317</v>
      </c>
      <c r="AU200" s="201" t="s">
        <v>84</v>
      </c>
      <c r="AY200" s="17" t="s">
        <v>160</v>
      </c>
      <c r="BE200" s="202">
        <f>IF(O200="základní",K200,0)</f>
        <v>0</v>
      </c>
      <c r="BF200" s="202">
        <f>IF(O200="snížená",K200,0)</f>
        <v>0</v>
      </c>
      <c r="BG200" s="202">
        <f>IF(O200="zákl. přenesená",K200,0)</f>
        <v>0</v>
      </c>
      <c r="BH200" s="202">
        <f>IF(O200="sníž. přenesená",K200,0)</f>
        <v>0</v>
      </c>
      <c r="BI200" s="202">
        <f>IF(O200="nulová",K200,0)</f>
        <v>0</v>
      </c>
      <c r="BJ200" s="17" t="s">
        <v>82</v>
      </c>
      <c r="BK200" s="202">
        <f>ROUND(P200*H200,2)</f>
        <v>0</v>
      </c>
      <c r="BL200" s="17" t="s">
        <v>331</v>
      </c>
      <c r="BM200" s="201" t="s">
        <v>933</v>
      </c>
    </row>
    <row r="201" spans="1:65" s="2" customFormat="1">
      <c r="A201" s="34"/>
      <c r="B201" s="35"/>
      <c r="C201" s="36"/>
      <c r="D201" s="203" t="s">
        <v>170</v>
      </c>
      <c r="E201" s="36"/>
      <c r="F201" s="204" t="s">
        <v>573</v>
      </c>
      <c r="G201" s="36"/>
      <c r="H201" s="36"/>
      <c r="I201" s="205"/>
      <c r="J201" s="205"/>
      <c r="K201" s="36"/>
      <c r="L201" s="36"/>
      <c r="M201" s="39"/>
      <c r="N201" s="206"/>
      <c r="O201" s="207"/>
      <c r="P201" s="71"/>
      <c r="Q201" s="71"/>
      <c r="R201" s="71"/>
      <c r="S201" s="71"/>
      <c r="T201" s="71"/>
      <c r="U201" s="71"/>
      <c r="V201" s="71"/>
      <c r="W201" s="71"/>
      <c r="X201" s="72"/>
      <c r="Y201" s="34"/>
      <c r="Z201" s="34"/>
      <c r="AA201" s="34"/>
      <c r="AB201" s="34"/>
      <c r="AC201" s="34"/>
      <c r="AD201" s="34"/>
      <c r="AE201" s="34"/>
      <c r="AT201" s="17" t="s">
        <v>170</v>
      </c>
      <c r="AU201" s="17" t="s">
        <v>84</v>
      </c>
    </row>
    <row r="202" spans="1:65" s="15" customFormat="1">
      <c r="B202" s="231"/>
      <c r="C202" s="232"/>
      <c r="D202" s="203" t="s">
        <v>195</v>
      </c>
      <c r="E202" s="233" t="s">
        <v>1</v>
      </c>
      <c r="F202" s="234" t="s">
        <v>574</v>
      </c>
      <c r="G202" s="232"/>
      <c r="H202" s="233" t="s">
        <v>1</v>
      </c>
      <c r="I202" s="235"/>
      <c r="J202" s="235"/>
      <c r="K202" s="232"/>
      <c r="L202" s="232"/>
      <c r="M202" s="236"/>
      <c r="N202" s="237"/>
      <c r="O202" s="238"/>
      <c r="P202" s="238"/>
      <c r="Q202" s="238"/>
      <c r="R202" s="238"/>
      <c r="S202" s="238"/>
      <c r="T202" s="238"/>
      <c r="U202" s="238"/>
      <c r="V202" s="238"/>
      <c r="W202" s="238"/>
      <c r="X202" s="239"/>
      <c r="AT202" s="240" t="s">
        <v>195</v>
      </c>
      <c r="AU202" s="240" t="s">
        <v>84</v>
      </c>
      <c r="AV202" s="15" t="s">
        <v>82</v>
      </c>
      <c r="AW202" s="15" t="s">
        <v>5</v>
      </c>
      <c r="AX202" s="15" t="s">
        <v>74</v>
      </c>
      <c r="AY202" s="240" t="s">
        <v>160</v>
      </c>
    </row>
    <row r="203" spans="1:65" s="13" customFormat="1">
      <c r="B203" s="209"/>
      <c r="C203" s="210"/>
      <c r="D203" s="203" t="s">
        <v>195</v>
      </c>
      <c r="E203" s="211" t="s">
        <v>1</v>
      </c>
      <c r="F203" s="212" t="s">
        <v>575</v>
      </c>
      <c r="G203" s="210"/>
      <c r="H203" s="213">
        <v>21.3</v>
      </c>
      <c r="I203" s="214"/>
      <c r="J203" s="214"/>
      <c r="K203" s="210"/>
      <c r="L203" s="210"/>
      <c r="M203" s="215"/>
      <c r="N203" s="216"/>
      <c r="O203" s="217"/>
      <c r="P203" s="217"/>
      <c r="Q203" s="217"/>
      <c r="R203" s="217"/>
      <c r="S203" s="217"/>
      <c r="T203" s="217"/>
      <c r="U203" s="217"/>
      <c r="V203" s="217"/>
      <c r="W203" s="217"/>
      <c r="X203" s="218"/>
      <c r="AT203" s="219" t="s">
        <v>195</v>
      </c>
      <c r="AU203" s="219" t="s">
        <v>84</v>
      </c>
      <c r="AV203" s="13" t="s">
        <v>84</v>
      </c>
      <c r="AW203" s="13" t="s">
        <v>5</v>
      </c>
      <c r="AX203" s="13" t="s">
        <v>74</v>
      </c>
      <c r="AY203" s="219" t="s">
        <v>160</v>
      </c>
    </row>
    <row r="204" spans="1:65" s="15" customFormat="1">
      <c r="B204" s="231"/>
      <c r="C204" s="232"/>
      <c r="D204" s="203" t="s">
        <v>195</v>
      </c>
      <c r="E204" s="233" t="s">
        <v>1</v>
      </c>
      <c r="F204" s="234" t="s">
        <v>934</v>
      </c>
      <c r="G204" s="232"/>
      <c r="H204" s="233" t="s">
        <v>1</v>
      </c>
      <c r="I204" s="235"/>
      <c r="J204" s="235"/>
      <c r="K204" s="232"/>
      <c r="L204" s="232"/>
      <c r="M204" s="236"/>
      <c r="N204" s="237"/>
      <c r="O204" s="238"/>
      <c r="P204" s="238"/>
      <c r="Q204" s="238"/>
      <c r="R204" s="238"/>
      <c r="S204" s="238"/>
      <c r="T204" s="238"/>
      <c r="U204" s="238"/>
      <c r="V204" s="238"/>
      <c r="W204" s="238"/>
      <c r="X204" s="239"/>
      <c r="AT204" s="240" t="s">
        <v>195</v>
      </c>
      <c r="AU204" s="240" t="s">
        <v>84</v>
      </c>
      <c r="AV204" s="15" t="s">
        <v>82</v>
      </c>
      <c r="AW204" s="15" t="s">
        <v>5</v>
      </c>
      <c r="AX204" s="15" t="s">
        <v>74</v>
      </c>
      <c r="AY204" s="240" t="s">
        <v>160</v>
      </c>
    </row>
    <row r="205" spans="1:65" s="13" customFormat="1">
      <c r="B205" s="209"/>
      <c r="C205" s="210"/>
      <c r="D205" s="203" t="s">
        <v>195</v>
      </c>
      <c r="E205" s="211" t="s">
        <v>1</v>
      </c>
      <c r="F205" s="212" t="s">
        <v>577</v>
      </c>
      <c r="G205" s="210"/>
      <c r="H205" s="213">
        <v>0.14199999999999999</v>
      </c>
      <c r="I205" s="214"/>
      <c r="J205" s="214"/>
      <c r="K205" s="210"/>
      <c r="L205" s="210"/>
      <c r="M205" s="215"/>
      <c r="N205" s="216"/>
      <c r="O205" s="217"/>
      <c r="P205" s="217"/>
      <c r="Q205" s="217"/>
      <c r="R205" s="217"/>
      <c r="S205" s="217"/>
      <c r="T205" s="217"/>
      <c r="U205" s="217"/>
      <c r="V205" s="217"/>
      <c r="W205" s="217"/>
      <c r="X205" s="218"/>
      <c r="AT205" s="219" t="s">
        <v>195</v>
      </c>
      <c r="AU205" s="219" t="s">
        <v>84</v>
      </c>
      <c r="AV205" s="13" t="s">
        <v>84</v>
      </c>
      <c r="AW205" s="13" t="s">
        <v>5</v>
      </c>
      <c r="AX205" s="13" t="s">
        <v>74</v>
      </c>
      <c r="AY205" s="219" t="s">
        <v>160</v>
      </c>
    </row>
    <row r="206" spans="1:65" s="15" customFormat="1">
      <c r="B206" s="231"/>
      <c r="C206" s="232"/>
      <c r="D206" s="203" t="s">
        <v>195</v>
      </c>
      <c r="E206" s="233" t="s">
        <v>1</v>
      </c>
      <c r="F206" s="234" t="s">
        <v>935</v>
      </c>
      <c r="G206" s="232"/>
      <c r="H206" s="233" t="s">
        <v>1</v>
      </c>
      <c r="I206" s="235"/>
      <c r="J206" s="235"/>
      <c r="K206" s="232"/>
      <c r="L206" s="232"/>
      <c r="M206" s="236"/>
      <c r="N206" s="237"/>
      <c r="O206" s="238"/>
      <c r="P206" s="238"/>
      <c r="Q206" s="238"/>
      <c r="R206" s="238"/>
      <c r="S206" s="238"/>
      <c r="T206" s="238"/>
      <c r="U206" s="238"/>
      <c r="V206" s="238"/>
      <c r="W206" s="238"/>
      <c r="X206" s="239"/>
      <c r="AT206" s="240" t="s">
        <v>195</v>
      </c>
      <c r="AU206" s="240" t="s">
        <v>84</v>
      </c>
      <c r="AV206" s="15" t="s">
        <v>82</v>
      </c>
      <c r="AW206" s="15" t="s">
        <v>5</v>
      </c>
      <c r="AX206" s="15" t="s">
        <v>74</v>
      </c>
      <c r="AY206" s="240" t="s">
        <v>160</v>
      </c>
    </row>
    <row r="207" spans="1:65" s="13" customFormat="1">
      <c r="B207" s="209"/>
      <c r="C207" s="210"/>
      <c r="D207" s="203" t="s">
        <v>195</v>
      </c>
      <c r="E207" s="211" t="s">
        <v>1</v>
      </c>
      <c r="F207" s="212" t="s">
        <v>936</v>
      </c>
      <c r="G207" s="210"/>
      <c r="H207" s="213">
        <v>9.7349999999999994</v>
      </c>
      <c r="I207" s="214"/>
      <c r="J207" s="214"/>
      <c r="K207" s="210"/>
      <c r="L207" s="210"/>
      <c r="M207" s="215"/>
      <c r="N207" s="216"/>
      <c r="O207" s="217"/>
      <c r="P207" s="217"/>
      <c r="Q207" s="217"/>
      <c r="R207" s="217"/>
      <c r="S207" s="217"/>
      <c r="T207" s="217"/>
      <c r="U207" s="217"/>
      <c r="V207" s="217"/>
      <c r="W207" s="217"/>
      <c r="X207" s="218"/>
      <c r="AT207" s="219" t="s">
        <v>195</v>
      </c>
      <c r="AU207" s="219" t="s">
        <v>84</v>
      </c>
      <c r="AV207" s="13" t="s">
        <v>84</v>
      </c>
      <c r="AW207" s="13" t="s">
        <v>5</v>
      </c>
      <c r="AX207" s="13" t="s">
        <v>74</v>
      </c>
      <c r="AY207" s="219" t="s">
        <v>160</v>
      </c>
    </row>
    <row r="208" spans="1:65" s="15" customFormat="1">
      <c r="B208" s="231"/>
      <c r="C208" s="232"/>
      <c r="D208" s="203" t="s">
        <v>195</v>
      </c>
      <c r="E208" s="233" t="s">
        <v>1</v>
      </c>
      <c r="F208" s="234" t="s">
        <v>580</v>
      </c>
      <c r="G208" s="232"/>
      <c r="H208" s="233" t="s">
        <v>1</v>
      </c>
      <c r="I208" s="235"/>
      <c r="J208" s="235"/>
      <c r="K208" s="232"/>
      <c r="L208" s="232"/>
      <c r="M208" s="236"/>
      <c r="N208" s="237"/>
      <c r="O208" s="238"/>
      <c r="P208" s="238"/>
      <c r="Q208" s="238"/>
      <c r="R208" s="238"/>
      <c r="S208" s="238"/>
      <c r="T208" s="238"/>
      <c r="U208" s="238"/>
      <c r="V208" s="238"/>
      <c r="W208" s="238"/>
      <c r="X208" s="239"/>
      <c r="AT208" s="240" t="s">
        <v>195</v>
      </c>
      <c r="AU208" s="240" t="s">
        <v>84</v>
      </c>
      <c r="AV208" s="15" t="s">
        <v>82</v>
      </c>
      <c r="AW208" s="15" t="s">
        <v>5</v>
      </c>
      <c r="AX208" s="15" t="s">
        <v>74</v>
      </c>
      <c r="AY208" s="240" t="s">
        <v>160</v>
      </c>
    </row>
    <row r="209" spans="1:65" s="13" customFormat="1">
      <c r="B209" s="209"/>
      <c r="C209" s="210"/>
      <c r="D209" s="203" t="s">
        <v>195</v>
      </c>
      <c r="E209" s="211" t="s">
        <v>1</v>
      </c>
      <c r="F209" s="212" t="s">
        <v>937</v>
      </c>
      <c r="G209" s="210"/>
      <c r="H209" s="213">
        <v>0.28799999999999998</v>
      </c>
      <c r="I209" s="214"/>
      <c r="J209" s="214"/>
      <c r="K209" s="210"/>
      <c r="L209" s="210"/>
      <c r="M209" s="215"/>
      <c r="N209" s="216"/>
      <c r="O209" s="217"/>
      <c r="P209" s="217"/>
      <c r="Q209" s="217"/>
      <c r="R209" s="217"/>
      <c r="S209" s="217"/>
      <c r="T209" s="217"/>
      <c r="U209" s="217"/>
      <c r="V209" s="217"/>
      <c r="W209" s="217"/>
      <c r="X209" s="218"/>
      <c r="AT209" s="219" t="s">
        <v>195</v>
      </c>
      <c r="AU209" s="219" t="s">
        <v>84</v>
      </c>
      <c r="AV209" s="13" t="s">
        <v>84</v>
      </c>
      <c r="AW209" s="13" t="s">
        <v>5</v>
      </c>
      <c r="AX209" s="13" t="s">
        <v>74</v>
      </c>
      <c r="AY209" s="219" t="s">
        <v>160</v>
      </c>
    </row>
    <row r="210" spans="1:65" s="14" customFormat="1">
      <c r="B210" s="220"/>
      <c r="C210" s="221"/>
      <c r="D210" s="203" t="s">
        <v>195</v>
      </c>
      <c r="E210" s="222" t="s">
        <v>1</v>
      </c>
      <c r="F210" s="223" t="s">
        <v>198</v>
      </c>
      <c r="G210" s="221"/>
      <c r="H210" s="224">
        <v>31.465</v>
      </c>
      <c r="I210" s="225"/>
      <c r="J210" s="225"/>
      <c r="K210" s="221"/>
      <c r="L210" s="221"/>
      <c r="M210" s="226"/>
      <c r="N210" s="227"/>
      <c r="O210" s="228"/>
      <c r="P210" s="228"/>
      <c r="Q210" s="228"/>
      <c r="R210" s="228"/>
      <c r="S210" s="228"/>
      <c r="T210" s="228"/>
      <c r="U210" s="228"/>
      <c r="V210" s="228"/>
      <c r="W210" s="228"/>
      <c r="X210" s="229"/>
      <c r="AT210" s="230" t="s">
        <v>195</v>
      </c>
      <c r="AU210" s="230" t="s">
        <v>84</v>
      </c>
      <c r="AV210" s="14" t="s">
        <v>168</v>
      </c>
      <c r="AW210" s="14" t="s">
        <v>5</v>
      </c>
      <c r="AX210" s="14" t="s">
        <v>82</v>
      </c>
      <c r="AY210" s="230" t="s">
        <v>160</v>
      </c>
    </row>
    <row r="211" spans="1:65" s="2" customFormat="1" ht="24.2" customHeight="1">
      <c r="A211" s="34"/>
      <c r="B211" s="35"/>
      <c r="C211" s="241" t="s">
        <v>327</v>
      </c>
      <c r="D211" s="241" t="s">
        <v>317</v>
      </c>
      <c r="E211" s="242" t="s">
        <v>582</v>
      </c>
      <c r="F211" s="243" t="s">
        <v>583</v>
      </c>
      <c r="G211" s="244" t="s">
        <v>338</v>
      </c>
      <c r="H211" s="245">
        <v>80.415000000000006</v>
      </c>
      <c r="I211" s="246"/>
      <c r="J211" s="247"/>
      <c r="K211" s="248">
        <f>ROUND(P211*H211,2)</f>
        <v>0</v>
      </c>
      <c r="L211" s="243" t="s">
        <v>167</v>
      </c>
      <c r="M211" s="249"/>
      <c r="N211" s="250" t="s">
        <v>1</v>
      </c>
      <c r="O211" s="197" t="s">
        <v>37</v>
      </c>
      <c r="P211" s="198">
        <f>I211+J211</f>
        <v>0</v>
      </c>
      <c r="Q211" s="198">
        <f>ROUND(I211*H211,2)</f>
        <v>0</v>
      </c>
      <c r="R211" s="198">
        <f>ROUND(J211*H211,2)</f>
        <v>0</v>
      </c>
      <c r="S211" s="71"/>
      <c r="T211" s="199">
        <f>S211*H211</f>
        <v>0</v>
      </c>
      <c r="U211" s="199">
        <v>1</v>
      </c>
      <c r="V211" s="199">
        <f>U211*H211</f>
        <v>80.415000000000006</v>
      </c>
      <c r="W211" s="199">
        <v>0</v>
      </c>
      <c r="X211" s="200">
        <f>W211*H211</f>
        <v>0</v>
      </c>
      <c r="Y211" s="34"/>
      <c r="Z211" s="34"/>
      <c r="AA211" s="34"/>
      <c r="AB211" s="34"/>
      <c r="AC211" s="34"/>
      <c r="AD211" s="34"/>
      <c r="AE211" s="34"/>
      <c r="AR211" s="201" t="s">
        <v>330</v>
      </c>
      <c r="AT211" s="201" t="s">
        <v>317</v>
      </c>
      <c r="AU211" s="201" t="s">
        <v>84</v>
      </c>
      <c r="AY211" s="17" t="s">
        <v>160</v>
      </c>
      <c r="BE211" s="202">
        <f>IF(O211="základní",K211,0)</f>
        <v>0</v>
      </c>
      <c r="BF211" s="202">
        <f>IF(O211="snížená",K211,0)</f>
        <v>0</v>
      </c>
      <c r="BG211" s="202">
        <f>IF(O211="zákl. přenesená",K211,0)</f>
        <v>0</v>
      </c>
      <c r="BH211" s="202">
        <f>IF(O211="sníž. přenesená",K211,0)</f>
        <v>0</v>
      </c>
      <c r="BI211" s="202">
        <f>IF(O211="nulová",K211,0)</f>
        <v>0</v>
      </c>
      <c r="BJ211" s="17" t="s">
        <v>82</v>
      </c>
      <c r="BK211" s="202">
        <f>ROUND(P211*H211,2)</f>
        <v>0</v>
      </c>
      <c r="BL211" s="17" t="s">
        <v>331</v>
      </c>
      <c r="BM211" s="201" t="s">
        <v>938</v>
      </c>
    </row>
    <row r="212" spans="1:65" s="2" customFormat="1">
      <c r="A212" s="34"/>
      <c r="B212" s="35"/>
      <c r="C212" s="36"/>
      <c r="D212" s="203" t="s">
        <v>170</v>
      </c>
      <c r="E212" s="36"/>
      <c r="F212" s="204" t="s">
        <v>583</v>
      </c>
      <c r="G212" s="36"/>
      <c r="H212" s="36"/>
      <c r="I212" s="205"/>
      <c r="J212" s="205"/>
      <c r="K212" s="36"/>
      <c r="L212" s="36"/>
      <c r="M212" s="39"/>
      <c r="N212" s="206"/>
      <c r="O212" s="207"/>
      <c r="P212" s="71"/>
      <c r="Q212" s="71"/>
      <c r="R212" s="71"/>
      <c r="S212" s="71"/>
      <c r="T212" s="71"/>
      <c r="U212" s="71"/>
      <c r="V212" s="71"/>
      <c r="W212" s="71"/>
      <c r="X212" s="72"/>
      <c r="Y212" s="34"/>
      <c r="Z212" s="34"/>
      <c r="AA212" s="34"/>
      <c r="AB212" s="34"/>
      <c r="AC212" s="34"/>
      <c r="AD212" s="34"/>
      <c r="AE212" s="34"/>
      <c r="AT212" s="17" t="s">
        <v>170</v>
      </c>
      <c r="AU212" s="17" t="s">
        <v>84</v>
      </c>
    </row>
    <row r="213" spans="1:65" s="15" customFormat="1">
      <c r="B213" s="231"/>
      <c r="C213" s="232"/>
      <c r="D213" s="203" t="s">
        <v>195</v>
      </c>
      <c r="E213" s="233" t="s">
        <v>1</v>
      </c>
      <c r="F213" s="234" t="s">
        <v>585</v>
      </c>
      <c r="G213" s="232"/>
      <c r="H213" s="233" t="s">
        <v>1</v>
      </c>
      <c r="I213" s="235"/>
      <c r="J213" s="235"/>
      <c r="K213" s="232"/>
      <c r="L213" s="232"/>
      <c r="M213" s="236"/>
      <c r="N213" s="237"/>
      <c r="O213" s="238"/>
      <c r="P213" s="238"/>
      <c r="Q213" s="238"/>
      <c r="R213" s="238"/>
      <c r="S213" s="238"/>
      <c r="T213" s="238"/>
      <c r="U213" s="238"/>
      <c r="V213" s="238"/>
      <c r="W213" s="238"/>
      <c r="X213" s="239"/>
      <c r="AT213" s="240" t="s">
        <v>195</v>
      </c>
      <c r="AU213" s="240" t="s">
        <v>84</v>
      </c>
      <c r="AV213" s="15" t="s">
        <v>82</v>
      </c>
      <c r="AW213" s="15" t="s">
        <v>5</v>
      </c>
      <c r="AX213" s="15" t="s">
        <v>74</v>
      </c>
      <c r="AY213" s="240" t="s">
        <v>160</v>
      </c>
    </row>
    <row r="214" spans="1:65" s="13" customFormat="1">
      <c r="B214" s="209"/>
      <c r="C214" s="210"/>
      <c r="D214" s="203" t="s">
        <v>195</v>
      </c>
      <c r="E214" s="211" t="s">
        <v>1</v>
      </c>
      <c r="F214" s="212" t="s">
        <v>939</v>
      </c>
      <c r="G214" s="210"/>
      <c r="H214" s="213">
        <v>9.5399999999999991</v>
      </c>
      <c r="I214" s="214"/>
      <c r="J214" s="214"/>
      <c r="K214" s="210"/>
      <c r="L214" s="210"/>
      <c r="M214" s="215"/>
      <c r="N214" s="216"/>
      <c r="O214" s="217"/>
      <c r="P214" s="217"/>
      <c r="Q214" s="217"/>
      <c r="R214" s="217"/>
      <c r="S214" s="217"/>
      <c r="T214" s="217"/>
      <c r="U214" s="217"/>
      <c r="V214" s="217"/>
      <c r="W214" s="217"/>
      <c r="X214" s="218"/>
      <c r="AT214" s="219" t="s">
        <v>195</v>
      </c>
      <c r="AU214" s="219" t="s">
        <v>84</v>
      </c>
      <c r="AV214" s="13" t="s">
        <v>84</v>
      </c>
      <c r="AW214" s="13" t="s">
        <v>5</v>
      </c>
      <c r="AX214" s="13" t="s">
        <v>74</v>
      </c>
      <c r="AY214" s="219" t="s">
        <v>160</v>
      </c>
    </row>
    <row r="215" spans="1:65" s="15" customFormat="1">
      <c r="B215" s="231"/>
      <c r="C215" s="232"/>
      <c r="D215" s="203" t="s">
        <v>195</v>
      </c>
      <c r="E215" s="233" t="s">
        <v>1</v>
      </c>
      <c r="F215" s="234" t="s">
        <v>587</v>
      </c>
      <c r="G215" s="232"/>
      <c r="H215" s="233" t="s">
        <v>1</v>
      </c>
      <c r="I215" s="235"/>
      <c r="J215" s="235"/>
      <c r="K215" s="232"/>
      <c r="L215" s="232"/>
      <c r="M215" s="236"/>
      <c r="N215" s="237"/>
      <c r="O215" s="238"/>
      <c r="P215" s="238"/>
      <c r="Q215" s="238"/>
      <c r="R215" s="238"/>
      <c r="S215" s="238"/>
      <c r="T215" s="238"/>
      <c r="U215" s="238"/>
      <c r="V215" s="238"/>
      <c r="W215" s="238"/>
      <c r="X215" s="239"/>
      <c r="AT215" s="240" t="s">
        <v>195</v>
      </c>
      <c r="AU215" s="240" t="s">
        <v>84</v>
      </c>
      <c r="AV215" s="15" t="s">
        <v>82</v>
      </c>
      <c r="AW215" s="15" t="s">
        <v>5</v>
      </c>
      <c r="AX215" s="15" t="s">
        <v>74</v>
      </c>
      <c r="AY215" s="240" t="s">
        <v>160</v>
      </c>
    </row>
    <row r="216" spans="1:65" s="13" customFormat="1">
      <c r="B216" s="209"/>
      <c r="C216" s="210"/>
      <c r="D216" s="203" t="s">
        <v>195</v>
      </c>
      <c r="E216" s="211" t="s">
        <v>1</v>
      </c>
      <c r="F216" s="212" t="s">
        <v>588</v>
      </c>
      <c r="G216" s="210"/>
      <c r="H216" s="213">
        <v>70.875</v>
      </c>
      <c r="I216" s="214"/>
      <c r="J216" s="214"/>
      <c r="K216" s="210"/>
      <c r="L216" s="210"/>
      <c r="M216" s="215"/>
      <c r="N216" s="216"/>
      <c r="O216" s="217"/>
      <c r="P216" s="217"/>
      <c r="Q216" s="217"/>
      <c r="R216" s="217"/>
      <c r="S216" s="217"/>
      <c r="T216" s="217"/>
      <c r="U216" s="217"/>
      <c r="V216" s="217"/>
      <c r="W216" s="217"/>
      <c r="X216" s="218"/>
      <c r="AT216" s="219" t="s">
        <v>195</v>
      </c>
      <c r="AU216" s="219" t="s">
        <v>84</v>
      </c>
      <c r="AV216" s="13" t="s">
        <v>84</v>
      </c>
      <c r="AW216" s="13" t="s">
        <v>5</v>
      </c>
      <c r="AX216" s="13" t="s">
        <v>74</v>
      </c>
      <c r="AY216" s="219" t="s">
        <v>160</v>
      </c>
    </row>
    <row r="217" spans="1:65" s="14" customFormat="1">
      <c r="B217" s="220"/>
      <c r="C217" s="221"/>
      <c r="D217" s="203" t="s">
        <v>195</v>
      </c>
      <c r="E217" s="222" t="s">
        <v>1</v>
      </c>
      <c r="F217" s="223" t="s">
        <v>198</v>
      </c>
      <c r="G217" s="221"/>
      <c r="H217" s="224">
        <v>80.414999999999992</v>
      </c>
      <c r="I217" s="225"/>
      <c r="J217" s="225"/>
      <c r="K217" s="221"/>
      <c r="L217" s="221"/>
      <c r="M217" s="226"/>
      <c r="N217" s="227"/>
      <c r="O217" s="228"/>
      <c r="P217" s="228"/>
      <c r="Q217" s="228"/>
      <c r="R217" s="228"/>
      <c r="S217" s="228"/>
      <c r="T217" s="228"/>
      <c r="U217" s="228"/>
      <c r="V217" s="228"/>
      <c r="W217" s="228"/>
      <c r="X217" s="229"/>
      <c r="AT217" s="230" t="s">
        <v>195</v>
      </c>
      <c r="AU217" s="230" t="s">
        <v>84</v>
      </c>
      <c r="AV217" s="14" t="s">
        <v>168</v>
      </c>
      <c r="AW217" s="14" t="s">
        <v>5</v>
      </c>
      <c r="AX217" s="14" t="s">
        <v>82</v>
      </c>
      <c r="AY217" s="230" t="s">
        <v>160</v>
      </c>
    </row>
    <row r="218" spans="1:65" s="2" customFormat="1" ht="24.2" customHeight="1">
      <c r="A218" s="34"/>
      <c r="B218" s="35"/>
      <c r="C218" s="241" t="s">
        <v>335</v>
      </c>
      <c r="D218" s="241" t="s">
        <v>317</v>
      </c>
      <c r="E218" s="242" t="s">
        <v>591</v>
      </c>
      <c r="F218" s="243" t="s">
        <v>592</v>
      </c>
      <c r="G218" s="244" t="s">
        <v>338</v>
      </c>
      <c r="H218" s="245">
        <v>21.443999999999999</v>
      </c>
      <c r="I218" s="246"/>
      <c r="J218" s="247"/>
      <c r="K218" s="248">
        <f>ROUND(P218*H218,2)</f>
        <v>0</v>
      </c>
      <c r="L218" s="243" t="s">
        <v>167</v>
      </c>
      <c r="M218" s="249"/>
      <c r="N218" s="250" t="s">
        <v>1</v>
      </c>
      <c r="O218" s="197" t="s">
        <v>37</v>
      </c>
      <c r="P218" s="198">
        <f>I218+J218</f>
        <v>0</v>
      </c>
      <c r="Q218" s="198">
        <f>ROUND(I218*H218,2)</f>
        <v>0</v>
      </c>
      <c r="R218" s="198">
        <f>ROUND(J218*H218,2)</f>
        <v>0</v>
      </c>
      <c r="S218" s="71"/>
      <c r="T218" s="199">
        <f>S218*H218</f>
        <v>0</v>
      </c>
      <c r="U218" s="199">
        <v>1</v>
      </c>
      <c r="V218" s="199">
        <f>U218*H218</f>
        <v>21.443999999999999</v>
      </c>
      <c r="W218" s="199">
        <v>0</v>
      </c>
      <c r="X218" s="200">
        <f>W218*H218</f>
        <v>0</v>
      </c>
      <c r="Y218" s="34"/>
      <c r="Z218" s="34"/>
      <c r="AA218" s="34"/>
      <c r="AB218" s="34"/>
      <c r="AC218" s="34"/>
      <c r="AD218" s="34"/>
      <c r="AE218" s="34"/>
      <c r="AR218" s="201" t="s">
        <v>330</v>
      </c>
      <c r="AT218" s="201" t="s">
        <v>317</v>
      </c>
      <c r="AU218" s="201" t="s">
        <v>84</v>
      </c>
      <c r="AY218" s="17" t="s">
        <v>160</v>
      </c>
      <c r="BE218" s="202">
        <f>IF(O218="základní",K218,0)</f>
        <v>0</v>
      </c>
      <c r="BF218" s="202">
        <f>IF(O218="snížená",K218,0)</f>
        <v>0</v>
      </c>
      <c r="BG218" s="202">
        <f>IF(O218="zákl. přenesená",K218,0)</f>
        <v>0</v>
      </c>
      <c r="BH218" s="202">
        <f>IF(O218="sníž. přenesená",K218,0)</f>
        <v>0</v>
      </c>
      <c r="BI218" s="202">
        <f>IF(O218="nulová",K218,0)</f>
        <v>0</v>
      </c>
      <c r="BJ218" s="17" t="s">
        <v>82</v>
      </c>
      <c r="BK218" s="202">
        <f>ROUND(P218*H218,2)</f>
        <v>0</v>
      </c>
      <c r="BL218" s="17" t="s">
        <v>331</v>
      </c>
      <c r="BM218" s="201" t="s">
        <v>940</v>
      </c>
    </row>
    <row r="219" spans="1:65" s="2" customFormat="1">
      <c r="A219" s="34"/>
      <c r="B219" s="35"/>
      <c r="C219" s="36"/>
      <c r="D219" s="203" t="s">
        <v>170</v>
      </c>
      <c r="E219" s="36"/>
      <c r="F219" s="204" t="s">
        <v>592</v>
      </c>
      <c r="G219" s="36"/>
      <c r="H219" s="36"/>
      <c r="I219" s="205"/>
      <c r="J219" s="205"/>
      <c r="K219" s="36"/>
      <c r="L219" s="36"/>
      <c r="M219" s="39"/>
      <c r="N219" s="206"/>
      <c r="O219" s="207"/>
      <c r="P219" s="71"/>
      <c r="Q219" s="71"/>
      <c r="R219" s="71"/>
      <c r="S219" s="71"/>
      <c r="T219" s="71"/>
      <c r="U219" s="71"/>
      <c r="V219" s="71"/>
      <c r="W219" s="71"/>
      <c r="X219" s="72"/>
      <c r="Y219" s="34"/>
      <c r="Z219" s="34"/>
      <c r="AA219" s="34"/>
      <c r="AB219" s="34"/>
      <c r="AC219" s="34"/>
      <c r="AD219" s="34"/>
      <c r="AE219" s="34"/>
      <c r="AT219" s="17" t="s">
        <v>170</v>
      </c>
      <c r="AU219" s="17" t="s">
        <v>84</v>
      </c>
    </row>
    <row r="220" spans="1:65" s="15" customFormat="1">
      <c r="B220" s="231"/>
      <c r="C220" s="232"/>
      <c r="D220" s="203" t="s">
        <v>195</v>
      </c>
      <c r="E220" s="233" t="s">
        <v>1</v>
      </c>
      <c r="F220" s="234" t="s">
        <v>594</v>
      </c>
      <c r="G220" s="232"/>
      <c r="H220" s="233" t="s">
        <v>1</v>
      </c>
      <c r="I220" s="235"/>
      <c r="J220" s="235"/>
      <c r="K220" s="232"/>
      <c r="L220" s="232"/>
      <c r="M220" s="236"/>
      <c r="N220" s="237"/>
      <c r="O220" s="238"/>
      <c r="P220" s="238"/>
      <c r="Q220" s="238"/>
      <c r="R220" s="238"/>
      <c r="S220" s="238"/>
      <c r="T220" s="238"/>
      <c r="U220" s="238"/>
      <c r="V220" s="238"/>
      <c r="W220" s="238"/>
      <c r="X220" s="239"/>
      <c r="AT220" s="240" t="s">
        <v>195</v>
      </c>
      <c r="AU220" s="240" t="s">
        <v>84</v>
      </c>
      <c r="AV220" s="15" t="s">
        <v>82</v>
      </c>
      <c r="AW220" s="15" t="s">
        <v>5</v>
      </c>
      <c r="AX220" s="15" t="s">
        <v>74</v>
      </c>
      <c r="AY220" s="240" t="s">
        <v>160</v>
      </c>
    </row>
    <row r="221" spans="1:65" s="13" customFormat="1">
      <c r="B221" s="209"/>
      <c r="C221" s="210"/>
      <c r="D221" s="203" t="s">
        <v>195</v>
      </c>
      <c r="E221" s="211" t="s">
        <v>1</v>
      </c>
      <c r="F221" s="212" t="s">
        <v>941</v>
      </c>
      <c r="G221" s="210"/>
      <c r="H221" s="213">
        <v>2.544</v>
      </c>
      <c r="I221" s="214"/>
      <c r="J221" s="214"/>
      <c r="K221" s="210"/>
      <c r="L221" s="210"/>
      <c r="M221" s="215"/>
      <c r="N221" s="216"/>
      <c r="O221" s="217"/>
      <c r="P221" s="217"/>
      <c r="Q221" s="217"/>
      <c r="R221" s="217"/>
      <c r="S221" s="217"/>
      <c r="T221" s="217"/>
      <c r="U221" s="217"/>
      <c r="V221" s="217"/>
      <c r="W221" s="217"/>
      <c r="X221" s="218"/>
      <c r="AT221" s="219" t="s">
        <v>195</v>
      </c>
      <c r="AU221" s="219" t="s">
        <v>84</v>
      </c>
      <c r="AV221" s="13" t="s">
        <v>84</v>
      </c>
      <c r="AW221" s="13" t="s">
        <v>5</v>
      </c>
      <c r="AX221" s="13" t="s">
        <v>74</v>
      </c>
      <c r="AY221" s="219" t="s">
        <v>160</v>
      </c>
    </row>
    <row r="222" spans="1:65" s="15" customFormat="1">
      <c r="B222" s="231"/>
      <c r="C222" s="232"/>
      <c r="D222" s="203" t="s">
        <v>195</v>
      </c>
      <c r="E222" s="233" t="s">
        <v>1</v>
      </c>
      <c r="F222" s="234" t="s">
        <v>587</v>
      </c>
      <c r="G222" s="232"/>
      <c r="H222" s="233" t="s">
        <v>1</v>
      </c>
      <c r="I222" s="235"/>
      <c r="J222" s="235"/>
      <c r="K222" s="232"/>
      <c r="L222" s="232"/>
      <c r="M222" s="236"/>
      <c r="N222" s="237"/>
      <c r="O222" s="238"/>
      <c r="P222" s="238"/>
      <c r="Q222" s="238"/>
      <c r="R222" s="238"/>
      <c r="S222" s="238"/>
      <c r="T222" s="238"/>
      <c r="U222" s="238"/>
      <c r="V222" s="238"/>
      <c r="W222" s="238"/>
      <c r="X222" s="239"/>
      <c r="AT222" s="240" t="s">
        <v>195</v>
      </c>
      <c r="AU222" s="240" t="s">
        <v>84</v>
      </c>
      <c r="AV222" s="15" t="s">
        <v>82</v>
      </c>
      <c r="AW222" s="15" t="s">
        <v>5</v>
      </c>
      <c r="AX222" s="15" t="s">
        <v>74</v>
      </c>
      <c r="AY222" s="240" t="s">
        <v>160</v>
      </c>
    </row>
    <row r="223" spans="1:65" s="13" customFormat="1">
      <c r="B223" s="209"/>
      <c r="C223" s="210"/>
      <c r="D223" s="203" t="s">
        <v>195</v>
      </c>
      <c r="E223" s="211" t="s">
        <v>1</v>
      </c>
      <c r="F223" s="212" t="s">
        <v>596</v>
      </c>
      <c r="G223" s="210"/>
      <c r="H223" s="213">
        <v>18.899999999999999</v>
      </c>
      <c r="I223" s="214"/>
      <c r="J223" s="214"/>
      <c r="K223" s="210"/>
      <c r="L223" s="210"/>
      <c r="M223" s="215"/>
      <c r="N223" s="216"/>
      <c r="O223" s="217"/>
      <c r="P223" s="217"/>
      <c r="Q223" s="217"/>
      <c r="R223" s="217"/>
      <c r="S223" s="217"/>
      <c r="T223" s="217"/>
      <c r="U223" s="217"/>
      <c r="V223" s="217"/>
      <c r="W223" s="217"/>
      <c r="X223" s="218"/>
      <c r="AT223" s="219" t="s">
        <v>195</v>
      </c>
      <c r="AU223" s="219" t="s">
        <v>84</v>
      </c>
      <c r="AV223" s="13" t="s">
        <v>84</v>
      </c>
      <c r="AW223" s="13" t="s">
        <v>5</v>
      </c>
      <c r="AX223" s="13" t="s">
        <v>74</v>
      </c>
      <c r="AY223" s="219" t="s">
        <v>160</v>
      </c>
    </row>
    <row r="224" spans="1:65" s="14" customFormat="1">
      <c r="B224" s="220"/>
      <c r="C224" s="221"/>
      <c r="D224" s="203" t="s">
        <v>195</v>
      </c>
      <c r="E224" s="222" t="s">
        <v>1</v>
      </c>
      <c r="F224" s="223" t="s">
        <v>198</v>
      </c>
      <c r="G224" s="221"/>
      <c r="H224" s="224">
        <v>21.443999999999999</v>
      </c>
      <c r="I224" s="225"/>
      <c r="J224" s="225"/>
      <c r="K224" s="221"/>
      <c r="L224" s="221"/>
      <c r="M224" s="226"/>
      <c r="N224" s="227"/>
      <c r="O224" s="228"/>
      <c r="P224" s="228"/>
      <c r="Q224" s="228"/>
      <c r="R224" s="228"/>
      <c r="S224" s="228"/>
      <c r="T224" s="228"/>
      <c r="U224" s="228"/>
      <c r="V224" s="228"/>
      <c r="W224" s="228"/>
      <c r="X224" s="229"/>
      <c r="AT224" s="230" t="s">
        <v>195</v>
      </c>
      <c r="AU224" s="230" t="s">
        <v>84</v>
      </c>
      <c r="AV224" s="14" t="s">
        <v>168</v>
      </c>
      <c r="AW224" s="14" t="s">
        <v>5</v>
      </c>
      <c r="AX224" s="14" t="s">
        <v>82</v>
      </c>
      <c r="AY224" s="230" t="s">
        <v>160</v>
      </c>
    </row>
    <row r="225" spans="1:65" s="2" customFormat="1" ht="24.2" customHeight="1">
      <c r="A225" s="34"/>
      <c r="B225" s="35"/>
      <c r="C225" s="241" t="s">
        <v>343</v>
      </c>
      <c r="D225" s="241" t="s">
        <v>317</v>
      </c>
      <c r="E225" s="242" t="s">
        <v>598</v>
      </c>
      <c r="F225" s="243" t="s">
        <v>601</v>
      </c>
      <c r="G225" s="244" t="s">
        <v>215</v>
      </c>
      <c r="H225" s="245">
        <v>179.92</v>
      </c>
      <c r="I225" s="246"/>
      <c r="J225" s="247"/>
      <c r="K225" s="248">
        <f>ROUND(P225*H225,2)</f>
        <v>0</v>
      </c>
      <c r="L225" s="243" t="s">
        <v>494</v>
      </c>
      <c r="M225" s="249"/>
      <c r="N225" s="250" t="s">
        <v>1</v>
      </c>
      <c r="O225" s="197" t="s">
        <v>37</v>
      </c>
      <c r="P225" s="198">
        <f>I225+J225</f>
        <v>0</v>
      </c>
      <c r="Q225" s="198">
        <f>ROUND(I225*H225,2)</f>
        <v>0</v>
      </c>
      <c r="R225" s="198">
        <f>ROUND(J225*H225,2)</f>
        <v>0</v>
      </c>
      <c r="S225" s="71"/>
      <c r="T225" s="199">
        <f>S225*H225</f>
        <v>0</v>
      </c>
      <c r="U225" s="199">
        <v>0</v>
      </c>
      <c r="V225" s="199">
        <f>U225*H225</f>
        <v>0</v>
      </c>
      <c r="W225" s="199">
        <v>0</v>
      </c>
      <c r="X225" s="200">
        <f>W225*H225</f>
        <v>0</v>
      </c>
      <c r="Y225" s="34"/>
      <c r="Z225" s="34"/>
      <c r="AA225" s="34"/>
      <c r="AB225" s="34"/>
      <c r="AC225" s="34"/>
      <c r="AD225" s="34"/>
      <c r="AE225" s="34"/>
      <c r="AR225" s="201" t="s">
        <v>330</v>
      </c>
      <c r="AT225" s="201" t="s">
        <v>317</v>
      </c>
      <c r="AU225" s="201" t="s">
        <v>84</v>
      </c>
      <c r="AY225" s="17" t="s">
        <v>160</v>
      </c>
      <c r="BE225" s="202">
        <f>IF(O225="základní",K225,0)</f>
        <v>0</v>
      </c>
      <c r="BF225" s="202">
        <f>IF(O225="snížená",K225,0)</f>
        <v>0</v>
      </c>
      <c r="BG225" s="202">
        <f>IF(O225="zákl. přenesená",K225,0)</f>
        <v>0</v>
      </c>
      <c r="BH225" s="202">
        <f>IF(O225="sníž. přenesená",K225,0)</f>
        <v>0</v>
      </c>
      <c r="BI225" s="202">
        <f>IF(O225="nulová",K225,0)</f>
        <v>0</v>
      </c>
      <c r="BJ225" s="17" t="s">
        <v>82</v>
      </c>
      <c r="BK225" s="202">
        <f>ROUND(P225*H225,2)</f>
        <v>0</v>
      </c>
      <c r="BL225" s="17" t="s">
        <v>331</v>
      </c>
      <c r="BM225" s="201" t="s">
        <v>942</v>
      </c>
    </row>
    <row r="226" spans="1:65" s="2" customFormat="1">
      <c r="A226" s="34"/>
      <c r="B226" s="35"/>
      <c r="C226" s="36"/>
      <c r="D226" s="203" t="s">
        <v>170</v>
      </c>
      <c r="E226" s="36"/>
      <c r="F226" s="204" t="s">
        <v>601</v>
      </c>
      <c r="G226" s="36"/>
      <c r="H226" s="36"/>
      <c r="I226" s="205"/>
      <c r="J226" s="205"/>
      <c r="K226" s="36"/>
      <c r="L226" s="36"/>
      <c r="M226" s="39"/>
      <c r="N226" s="206"/>
      <c r="O226" s="207"/>
      <c r="P226" s="71"/>
      <c r="Q226" s="71"/>
      <c r="R226" s="71"/>
      <c r="S226" s="71"/>
      <c r="T226" s="71"/>
      <c r="U226" s="71"/>
      <c r="V226" s="71"/>
      <c r="W226" s="71"/>
      <c r="X226" s="72"/>
      <c r="Y226" s="34"/>
      <c r="Z226" s="34"/>
      <c r="AA226" s="34"/>
      <c r="AB226" s="34"/>
      <c r="AC226" s="34"/>
      <c r="AD226" s="34"/>
      <c r="AE226" s="34"/>
      <c r="AT226" s="17" t="s">
        <v>170</v>
      </c>
      <c r="AU226" s="17" t="s">
        <v>84</v>
      </c>
    </row>
    <row r="227" spans="1:65" s="15" customFormat="1">
      <c r="B227" s="231"/>
      <c r="C227" s="232"/>
      <c r="D227" s="203" t="s">
        <v>195</v>
      </c>
      <c r="E227" s="233" t="s">
        <v>1</v>
      </c>
      <c r="F227" s="234" t="s">
        <v>602</v>
      </c>
      <c r="G227" s="232"/>
      <c r="H227" s="233" t="s">
        <v>1</v>
      </c>
      <c r="I227" s="235"/>
      <c r="J227" s="235"/>
      <c r="K227" s="232"/>
      <c r="L227" s="232"/>
      <c r="M227" s="236"/>
      <c r="N227" s="237"/>
      <c r="O227" s="238"/>
      <c r="P227" s="238"/>
      <c r="Q227" s="238"/>
      <c r="R227" s="238"/>
      <c r="S227" s="238"/>
      <c r="T227" s="238"/>
      <c r="U227" s="238"/>
      <c r="V227" s="238"/>
      <c r="W227" s="238"/>
      <c r="X227" s="239"/>
      <c r="AT227" s="240" t="s">
        <v>195</v>
      </c>
      <c r="AU227" s="240" t="s">
        <v>84</v>
      </c>
      <c r="AV227" s="15" t="s">
        <v>82</v>
      </c>
      <c r="AW227" s="15" t="s">
        <v>5</v>
      </c>
      <c r="AX227" s="15" t="s">
        <v>74</v>
      </c>
      <c r="AY227" s="240" t="s">
        <v>160</v>
      </c>
    </row>
    <row r="228" spans="1:65" s="13" customFormat="1">
      <c r="B228" s="209"/>
      <c r="C228" s="210"/>
      <c r="D228" s="203" t="s">
        <v>195</v>
      </c>
      <c r="E228" s="211" t="s">
        <v>1</v>
      </c>
      <c r="F228" s="212" t="s">
        <v>603</v>
      </c>
      <c r="G228" s="210"/>
      <c r="H228" s="213">
        <v>182</v>
      </c>
      <c r="I228" s="214"/>
      <c r="J228" s="214"/>
      <c r="K228" s="210"/>
      <c r="L228" s="210"/>
      <c r="M228" s="215"/>
      <c r="N228" s="216"/>
      <c r="O228" s="217"/>
      <c r="P228" s="217"/>
      <c r="Q228" s="217"/>
      <c r="R228" s="217"/>
      <c r="S228" s="217"/>
      <c r="T228" s="217"/>
      <c r="U228" s="217"/>
      <c r="V228" s="217"/>
      <c r="W228" s="217"/>
      <c r="X228" s="218"/>
      <c r="AT228" s="219" t="s">
        <v>195</v>
      </c>
      <c r="AU228" s="219" t="s">
        <v>84</v>
      </c>
      <c r="AV228" s="13" t="s">
        <v>84</v>
      </c>
      <c r="AW228" s="13" t="s">
        <v>5</v>
      </c>
      <c r="AX228" s="13" t="s">
        <v>74</v>
      </c>
      <c r="AY228" s="219" t="s">
        <v>160</v>
      </c>
    </row>
    <row r="229" spans="1:65" s="15" customFormat="1">
      <c r="B229" s="231"/>
      <c r="C229" s="232"/>
      <c r="D229" s="203" t="s">
        <v>195</v>
      </c>
      <c r="E229" s="233" t="s">
        <v>1</v>
      </c>
      <c r="F229" s="234" t="s">
        <v>604</v>
      </c>
      <c r="G229" s="232"/>
      <c r="H229" s="233" t="s">
        <v>1</v>
      </c>
      <c r="I229" s="235"/>
      <c r="J229" s="235"/>
      <c r="K229" s="232"/>
      <c r="L229" s="232"/>
      <c r="M229" s="236"/>
      <c r="N229" s="237"/>
      <c r="O229" s="238"/>
      <c r="P229" s="238"/>
      <c r="Q229" s="238"/>
      <c r="R229" s="238"/>
      <c r="S229" s="238"/>
      <c r="T229" s="238"/>
      <c r="U229" s="238"/>
      <c r="V229" s="238"/>
      <c r="W229" s="238"/>
      <c r="X229" s="239"/>
      <c r="AT229" s="240" t="s">
        <v>195</v>
      </c>
      <c r="AU229" s="240" t="s">
        <v>84</v>
      </c>
      <c r="AV229" s="15" t="s">
        <v>82</v>
      </c>
      <c r="AW229" s="15" t="s">
        <v>5</v>
      </c>
      <c r="AX229" s="15" t="s">
        <v>74</v>
      </c>
      <c r="AY229" s="240" t="s">
        <v>160</v>
      </c>
    </row>
    <row r="230" spans="1:65" s="13" customFormat="1">
      <c r="B230" s="209"/>
      <c r="C230" s="210"/>
      <c r="D230" s="203" t="s">
        <v>195</v>
      </c>
      <c r="E230" s="211" t="s">
        <v>1</v>
      </c>
      <c r="F230" s="212" t="s">
        <v>943</v>
      </c>
      <c r="G230" s="210"/>
      <c r="H230" s="213">
        <v>-2.08</v>
      </c>
      <c r="I230" s="214"/>
      <c r="J230" s="214"/>
      <c r="K230" s="210"/>
      <c r="L230" s="210"/>
      <c r="M230" s="215"/>
      <c r="N230" s="216"/>
      <c r="O230" s="217"/>
      <c r="P230" s="217"/>
      <c r="Q230" s="217"/>
      <c r="R230" s="217"/>
      <c r="S230" s="217"/>
      <c r="T230" s="217"/>
      <c r="U230" s="217"/>
      <c r="V230" s="217"/>
      <c r="W230" s="217"/>
      <c r="X230" s="218"/>
      <c r="AT230" s="219" t="s">
        <v>195</v>
      </c>
      <c r="AU230" s="219" t="s">
        <v>84</v>
      </c>
      <c r="AV230" s="13" t="s">
        <v>84</v>
      </c>
      <c r="AW230" s="13" t="s">
        <v>5</v>
      </c>
      <c r="AX230" s="13" t="s">
        <v>74</v>
      </c>
      <c r="AY230" s="219" t="s">
        <v>160</v>
      </c>
    </row>
    <row r="231" spans="1:65" s="14" customFormat="1">
      <c r="B231" s="220"/>
      <c r="C231" s="221"/>
      <c r="D231" s="203" t="s">
        <v>195</v>
      </c>
      <c r="E231" s="222" t="s">
        <v>1</v>
      </c>
      <c r="F231" s="223" t="s">
        <v>198</v>
      </c>
      <c r="G231" s="221"/>
      <c r="H231" s="224">
        <v>179.92</v>
      </c>
      <c r="I231" s="225"/>
      <c r="J231" s="225"/>
      <c r="K231" s="221"/>
      <c r="L231" s="221"/>
      <c r="M231" s="226"/>
      <c r="N231" s="227"/>
      <c r="O231" s="228"/>
      <c r="P231" s="228"/>
      <c r="Q231" s="228"/>
      <c r="R231" s="228"/>
      <c r="S231" s="228"/>
      <c r="T231" s="228"/>
      <c r="U231" s="228"/>
      <c r="V231" s="228"/>
      <c r="W231" s="228"/>
      <c r="X231" s="229"/>
      <c r="AT231" s="230" t="s">
        <v>195</v>
      </c>
      <c r="AU231" s="230" t="s">
        <v>84</v>
      </c>
      <c r="AV231" s="14" t="s">
        <v>168</v>
      </c>
      <c r="AW231" s="14" t="s">
        <v>5</v>
      </c>
      <c r="AX231" s="14" t="s">
        <v>82</v>
      </c>
      <c r="AY231" s="230" t="s">
        <v>160</v>
      </c>
    </row>
    <row r="232" spans="1:65" s="2" customFormat="1" ht="24.2" customHeight="1">
      <c r="A232" s="34"/>
      <c r="B232" s="35"/>
      <c r="C232" s="241" t="s">
        <v>349</v>
      </c>
      <c r="D232" s="241" t="s">
        <v>317</v>
      </c>
      <c r="E232" s="242" t="s">
        <v>606</v>
      </c>
      <c r="F232" s="243" t="s">
        <v>607</v>
      </c>
      <c r="G232" s="244" t="s">
        <v>215</v>
      </c>
      <c r="H232" s="245">
        <v>2.08</v>
      </c>
      <c r="I232" s="246"/>
      <c r="J232" s="247"/>
      <c r="K232" s="248">
        <f>ROUND(P232*H232,2)</f>
        <v>0</v>
      </c>
      <c r="L232" s="243" t="s">
        <v>494</v>
      </c>
      <c r="M232" s="249"/>
      <c r="N232" s="250" t="s">
        <v>1</v>
      </c>
      <c r="O232" s="197" t="s">
        <v>37</v>
      </c>
      <c r="P232" s="198">
        <f>I232+J232</f>
        <v>0</v>
      </c>
      <c r="Q232" s="198">
        <f>ROUND(I232*H232,2)</f>
        <v>0</v>
      </c>
      <c r="R232" s="198">
        <f>ROUND(J232*H232,2)</f>
        <v>0</v>
      </c>
      <c r="S232" s="71"/>
      <c r="T232" s="199">
        <f>S232*H232</f>
        <v>0</v>
      </c>
      <c r="U232" s="199">
        <v>0</v>
      </c>
      <c r="V232" s="199">
        <f>U232*H232</f>
        <v>0</v>
      </c>
      <c r="W232" s="199">
        <v>0</v>
      </c>
      <c r="X232" s="200">
        <f>W232*H232</f>
        <v>0</v>
      </c>
      <c r="Y232" s="34"/>
      <c r="Z232" s="34"/>
      <c r="AA232" s="34"/>
      <c r="AB232" s="34"/>
      <c r="AC232" s="34"/>
      <c r="AD232" s="34"/>
      <c r="AE232" s="34"/>
      <c r="AR232" s="201" t="s">
        <v>330</v>
      </c>
      <c r="AT232" s="201" t="s">
        <v>317</v>
      </c>
      <c r="AU232" s="201" t="s">
        <v>84</v>
      </c>
      <c r="AY232" s="17" t="s">
        <v>160</v>
      </c>
      <c r="BE232" s="202">
        <f>IF(O232="základní",K232,0)</f>
        <v>0</v>
      </c>
      <c r="BF232" s="202">
        <f>IF(O232="snížená",K232,0)</f>
        <v>0</v>
      </c>
      <c r="BG232" s="202">
        <f>IF(O232="zákl. přenesená",K232,0)</f>
        <v>0</v>
      </c>
      <c r="BH232" s="202">
        <f>IF(O232="sníž. přenesená",K232,0)</f>
        <v>0</v>
      </c>
      <c r="BI232" s="202">
        <f>IF(O232="nulová",K232,0)</f>
        <v>0</v>
      </c>
      <c r="BJ232" s="17" t="s">
        <v>82</v>
      </c>
      <c r="BK232" s="202">
        <f>ROUND(P232*H232,2)</f>
        <v>0</v>
      </c>
      <c r="BL232" s="17" t="s">
        <v>331</v>
      </c>
      <c r="BM232" s="201" t="s">
        <v>944</v>
      </c>
    </row>
    <row r="233" spans="1:65" s="2" customFormat="1">
      <c r="A233" s="34"/>
      <c r="B233" s="35"/>
      <c r="C233" s="36"/>
      <c r="D233" s="203" t="s">
        <v>170</v>
      </c>
      <c r="E233" s="36"/>
      <c r="F233" s="204" t="s">
        <v>607</v>
      </c>
      <c r="G233" s="36"/>
      <c r="H233" s="36"/>
      <c r="I233" s="205"/>
      <c r="J233" s="205"/>
      <c r="K233" s="36"/>
      <c r="L233" s="36"/>
      <c r="M233" s="39"/>
      <c r="N233" s="206"/>
      <c r="O233" s="207"/>
      <c r="P233" s="71"/>
      <c r="Q233" s="71"/>
      <c r="R233" s="71"/>
      <c r="S233" s="71"/>
      <c r="T233" s="71"/>
      <c r="U233" s="71"/>
      <c r="V233" s="71"/>
      <c r="W233" s="71"/>
      <c r="X233" s="72"/>
      <c r="Y233" s="34"/>
      <c r="Z233" s="34"/>
      <c r="AA233" s="34"/>
      <c r="AB233" s="34"/>
      <c r="AC233" s="34"/>
      <c r="AD233" s="34"/>
      <c r="AE233" s="34"/>
      <c r="AT233" s="17" t="s">
        <v>170</v>
      </c>
      <c r="AU233" s="17" t="s">
        <v>84</v>
      </c>
    </row>
    <row r="234" spans="1:65" s="2" customFormat="1" ht="24">
      <c r="A234" s="34"/>
      <c r="B234" s="35"/>
      <c r="C234" s="241" t="s">
        <v>354</v>
      </c>
      <c r="D234" s="241" t="s">
        <v>317</v>
      </c>
      <c r="E234" s="242" t="s">
        <v>945</v>
      </c>
      <c r="F234" s="243" t="s">
        <v>946</v>
      </c>
      <c r="G234" s="244" t="s">
        <v>176</v>
      </c>
      <c r="H234" s="245">
        <v>1</v>
      </c>
      <c r="I234" s="246"/>
      <c r="J234" s="247"/>
      <c r="K234" s="248">
        <f>ROUND(P234*H234,2)</f>
        <v>0</v>
      </c>
      <c r="L234" s="243" t="s">
        <v>167</v>
      </c>
      <c r="M234" s="249"/>
      <c r="N234" s="250" t="s">
        <v>1</v>
      </c>
      <c r="O234" s="197" t="s">
        <v>37</v>
      </c>
      <c r="P234" s="198">
        <f>I234+J234</f>
        <v>0</v>
      </c>
      <c r="Q234" s="198">
        <f>ROUND(I234*H234,2)</f>
        <v>0</v>
      </c>
      <c r="R234" s="198">
        <f>ROUND(J234*H234,2)</f>
        <v>0</v>
      </c>
      <c r="S234" s="71"/>
      <c r="T234" s="199">
        <f>S234*H234</f>
        <v>0</v>
      </c>
      <c r="U234" s="199">
        <v>0.52600000000000002</v>
      </c>
      <c r="V234" s="199">
        <f>U234*H234</f>
        <v>0.52600000000000002</v>
      </c>
      <c r="W234" s="199">
        <v>0</v>
      </c>
      <c r="X234" s="200">
        <f>W234*H234</f>
        <v>0</v>
      </c>
      <c r="Y234" s="34"/>
      <c r="Z234" s="34"/>
      <c r="AA234" s="34"/>
      <c r="AB234" s="34"/>
      <c r="AC234" s="34"/>
      <c r="AD234" s="34"/>
      <c r="AE234" s="34"/>
      <c r="AR234" s="201" t="s">
        <v>230</v>
      </c>
      <c r="AT234" s="201" t="s">
        <v>317</v>
      </c>
      <c r="AU234" s="201" t="s">
        <v>84</v>
      </c>
      <c r="AY234" s="17" t="s">
        <v>160</v>
      </c>
      <c r="BE234" s="202">
        <f>IF(O234="základní",K234,0)</f>
        <v>0</v>
      </c>
      <c r="BF234" s="202">
        <f>IF(O234="snížená",K234,0)</f>
        <v>0</v>
      </c>
      <c r="BG234" s="202">
        <f>IF(O234="zákl. přenesená",K234,0)</f>
        <v>0</v>
      </c>
      <c r="BH234" s="202">
        <f>IF(O234="sníž. přenesená",K234,0)</f>
        <v>0</v>
      </c>
      <c r="BI234" s="202">
        <f>IF(O234="nulová",K234,0)</f>
        <v>0</v>
      </c>
      <c r="BJ234" s="17" t="s">
        <v>82</v>
      </c>
      <c r="BK234" s="202">
        <f>ROUND(P234*H234,2)</f>
        <v>0</v>
      </c>
      <c r="BL234" s="17" t="s">
        <v>168</v>
      </c>
      <c r="BM234" s="201" t="s">
        <v>947</v>
      </c>
    </row>
    <row r="235" spans="1:65" s="2" customFormat="1">
      <c r="A235" s="34"/>
      <c r="B235" s="35"/>
      <c r="C235" s="36"/>
      <c r="D235" s="203" t="s">
        <v>170</v>
      </c>
      <c r="E235" s="36"/>
      <c r="F235" s="204" t="s">
        <v>946</v>
      </c>
      <c r="G235" s="36"/>
      <c r="H235" s="36"/>
      <c r="I235" s="205"/>
      <c r="J235" s="205"/>
      <c r="K235" s="36"/>
      <c r="L235" s="36"/>
      <c r="M235" s="39"/>
      <c r="N235" s="206"/>
      <c r="O235" s="207"/>
      <c r="P235" s="71"/>
      <c r="Q235" s="71"/>
      <c r="R235" s="71"/>
      <c r="S235" s="71"/>
      <c r="T235" s="71"/>
      <c r="U235" s="71"/>
      <c r="V235" s="71"/>
      <c r="W235" s="71"/>
      <c r="X235" s="72"/>
      <c r="Y235" s="34"/>
      <c r="Z235" s="34"/>
      <c r="AA235" s="34"/>
      <c r="AB235" s="34"/>
      <c r="AC235" s="34"/>
      <c r="AD235" s="34"/>
      <c r="AE235" s="34"/>
      <c r="AT235" s="17" t="s">
        <v>170</v>
      </c>
      <c r="AU235" s="17" t="s">
        <v>84</v>
      </c>
    </row>
    <row r="236" spans="1:65" s="12" customFormat="1" ht="25.9" customHeight="1">
      <c r="B236" s="172"/>
      <c r="C236" s="173"/>
      <c r="D236" s="174" t="s">
        <v>73</v>
      </c>
      <c r="E236" s="175" t="s">
        <v>383</v>
      </c>
      <c r="F236" s="175" t="s">
        <v>384</v>
      </c>
      <c r="G236" s="173"/>
      <c r="H236" s="173"/>
      <c r="I236" s="176"/>
      <c r="J236" s="176"/>
      <c r="K236" s="177">
        <f>BK236</f>
        <v>0</v>
      </c>
      <c r="L236" s="173"/>
      <c r="M236" s="178"/>
      <c r="N236" s="179"/>
      <c r="O236" s="180"/>
      <c r="P236" s="180"/>
      <c r="Q236" s="181">
        <f>SUM(Q237:Q272)</f>
        <v>0</v>
      </c>
      <c r="R236" s="181">
        <f>SUM(R237:R272)</f>
        <v>0</v>
      </c>
      <c r="S236" s="180"/>
      <c r="T236" s="182">
        <f>SUM(T237:T272)</f>
        <v>0</v>
      </c>
      <c r="U236" s="180"/>
      <c r="V236" s="182">
        <f>SUM(V237:V272)</f>
        <v>0</v>
      </c>
      <c r="W236" s="180"/>
      <c r="X236" s="183">
        <f>SUM(X237:X272)</f>
        <v>0</v>
      </c>
      <c r="AR236" s="184" t="s">
        <v>168</v>
      </c>
      <c r="AT236" s="185" t="s">
        <v>73</v>
      </c>
      <c r="AU236" s="185" t="s">
        <v>74</v>
      </c>
      <c r="AY236" s="184" t="s">
        <v>160</v>
      </c>
      <c r="BK236" s="186">
        <f>SUM(BK237:BK272)</f>
        <v>0</v>
      </c>
    </row>
    <row r="237" spans="1:65" s="2" customFormat="1" ht="60">
      <c r="A237" s="34"/>
      <c r="B237" s="35"/>
      <c r="C237" s="189" t="s">
        <v>358</v>
      </c>
      <c r="D237" s="189" t="s">
        <v>163</v>
      </c>
      <c r="E237" s="190" t="s">
        <v>948</v>
      </c>
      <c r="F237" s="191" t="s">
        <v>949</v>
      </c>
      <c r="G237" s="192" t="s">
        <v>176</v>
      </c>
      <c r="H237" s="193">
        <v>1</v>
      </c>
      <c r="I237" s="194"/>
      <c r="J237" s="194"/>
      <c r="K237" s="195">
        <f>ROUND(P237*H237,2)</f>
        <v>0</v>
      </c>
      <c r="L237" s="191" t="s">
        <v>167</v>
      </c>
      <c r="M237" s="39"/>
      <c r="N237" s="196" t="s">
        <v>1</v>
      </c>
      <c r="O237" s="197" t="s">
        <v>37</v>
      </c>
      <c r="P237" s="198">
        <f>I237+J237</f>
        <v>0</v>
      </c>
      <c r="Q237" s="198">
        <f>ROUND(I237*H237,2)</f>
        <v>0</v>
      </c>
      <c r="R237" s="198">
        <f>ROUND(J237*H237,2)</f>
        <v>0</v>
      </c>
      <c r="S237" s="71"/>
      <c r="T237" s="199">
        <f>S237*H237</f>
        <v>0</v>
      </c>
      <c r="U237" s="199">
        <v>0</v>
      </c>
      <c r="V237" s="199">
        <f>U237*H237</f>
        <v>0</v>
      </c>
      <c r="W237" s="199">
        <v>0</v>
      </c>
      <c r="X237" s="200">
        <f>W237*H237</f>
        <v>0</v>
      </c>
      <c r="Y237" s="34"/>
      <c r="Z237" s="34"/>
      <c r="AA237" s="34"/>
      <c r="AB237" s="34"/>
      <c r="AC237" s="34"/>
      <c r="AD237" s="34"/>
      <c r="AE237" s="34"/>
      <c r="AR237" s="201" t="s">
        <v>388</v>
      </c>
      <c r="AT237" s="201" t="s">
        <v>163</v>
      </c>
      <c r="AU237" s="201" t="s">
        <v>82</v>
      </c>
      <c r="AY237" s="17" t="s">
        <v>160</v>
      </c>
      <c r="BE237" s="202">
        <f>IF(O237="základní",K237,0)</f>
        <v>0</v>
      </c>
      <c r="BF237" s="202">
        <f>IF(O237="snížená",K237,0)</f>
        <v>0</v>
      </c>
      <c r="BG237" s="202">
        <f>IF(O237="zákl. přenesená",K237,0)</f>
        <v>0</v>
      </c>
      <c r="BH237" s="202">
        <f>IF(O237="sníž. přenesená",K237,0)</f>
        <v>0</v>
      </c>
      <c r="BI237" s="202">
        <f>IF(O237="nulová",K237,0)</f>
        <v>0</v>
      </c>
      <c r="BJ237" s="17" t="s">
        <v>82</v>
      </c>
      <c r="BK237" s="202">
        <f>ROUND(P237*H237,2)</f>
        <v>0</v>
      </c>
      <c r="BL237" s="17" t="s">
        <v>388</v>
      </c>
      <c r="BM237" s="201" t="s">
        <v>950</v>
      </c>
    </row>
    <row r="238" spans="1:65" s="2" customFormat="1" ht="78">
      <c r="A238" s="34"/>
      <c r="B238" s="35"/>
      <c r="C238" s="36"/>
      <c r="D238" s="203" t="s">
        <v>170</v>
      </c>
      <c r="E238" s="36"/>
      <c r="F238" s="204" t="s">
        <v>951</v>
      </c>
      <c r="G238" s="36"/>
      <c r="H238" s="36"/>
      <c r="I238" s="205"/>
      <c r="J238" s="205"/>
      <c r="K238" s="36"/>
      <c r="L238" s="36"/>
      <c r="M238" s="39"/>
      <c r="N238" s="206"/>
      <c r="O238" s="207"/>
      <c r="P238" s="71"/>
      <c r="Q238" s="71"/>
      <c r="R238" s="71"/>
      <c r="S238" s="71"/>
      <c r="T238" s="71"/>
      <c r="U238" s="71"/>
      <c r="V238" s="71"/>
      <c r="W238" s="71"/>
      <c r="X238" s="72"/>
      <c r="Y238" s="34"/>
      <c r="Z238" s="34"/>
      <c r="AA238" s="34"/>
      <c r="AB238" s="34"/>
      <c r="AC238" s="34"/>
      <c r="AD238" s="34"/>
      <c r="AE238" s="34"/>
      <c r="AT238" s="17" t="s">
        <v>170</v>
      </c>
      <c r="AU238" s="17" t="s">
        <v>82</v>
      </c>
    </row>
    <row r="239" spans="1:65" s="2" customFormat="1" ht="19.5">
      <c r="A239" s="34"/>
      <c r="B239" s="35"/>
      <c r="C239" s="36"/>
      <c r="D239" s="203" t="s">
        <v>180</v>
      </c>
      <c r="E239" s="36"/>
      <c r="F239" s="208" t="s">
        <v>401</v>
      </c>
      <c r="G239" s="36"/>
      <c r="H239" s="36"/>
      <c r="I239" s="205"/>
      <c r="J239" s="205"/>
      <c r="K239" s="36"/>
      <c r="L239" s="36"/>
      <c r="M239" s="39"/>
      <c r="N239" s="206"/>
      <c r="O239" s="207"/>
      <c r="P239" s="71"/>
      <c r="Q239" s="71"/>
      <c r="R239" s="71"/>
      <c r="S239" s="71"/>
      <c r="T239" s="71"/>
      <c r="U239" s="71"/>
      <c r="V239" s="71"/>
      <c r="W239" s="71"/>
      <c r="X239" s="72"/>
      <c r="Y239" s="34"/>
      <c r="Z239" s="34"/>
      <c r="AA239" s="34"/>
      <c r="AB239" s="34"/>
      <c r="AC239" s="34"/>
      <c r="AD239" s="34"/>
      <c r="AE239" s="34"/>
      <c r="AT239" s="17" t="s">
        <v>180</v>
      </c>
      <c r="AU239" s="17" t="s">
        <v>82</v>
      </c>
    </row>
    <row r="240" spans="1:65" s="2" customFormat="1" ht="60">
      <c r="A240" s="34"/>
      <c r="B240" s="35"/>
      <c r="C240" s="189" t="s">
        <v>363</v>
      </c>
      <c r="D240" s="189" t="s">
        <v>163</v>
      </c>
      <c r="E240" s="190" t="s">
        <v>952</v>
      </c>
      <c r="F240" s="191" t="s">
        <v>614</v>
      </c>
      <c r="G240" s="192" t="s">
        <v>338</v>
      </c>
      <c r="H240" s="193">
        <v>72.346999999999994</v>
      </c>
      <c r="I240" s="194"/>
      <c r="J240" s="194"/>
      <c r="K240" s="195">
        <f>ROUND(P240*H240,2)</f>
        <v>0</v>
      </c>
      <c r="L240" s="191" t="s">
        <v>167</v>
      </c>
      <c r="M240" s="39"/>
      <c r="N240" s="196" t="s">
        <v>1</v>
      </c>
      <c r="O240" s="197" t="s">
        <v>37</v>
      </c>
      <c r="P240" s="198">
        <f>I240+J240</f>
        <v>0</v>
      </c>
      <c r="Q240" s="198">
        <f>ROUND(I240*H240,2)</f>
        <v>0</v>
      </c>
      <c r="R240" s="198">
        <f>ROUND(J240*H240,2)</f>
        <v>0</v>
      </c>
      <c r="S240" s="71"/>
      <c r="T240" s="199">
        <f>S240*H240</f>
        <v>0</v>
      </c>
      <c r="U240" s="199">
        <v>0</v>
      </c>
      <c r="V240" s="199">
        <f>U240*H240</f>
        <v>0</v>
      </c>
      <c r="W240" s="199">
        <v>0</v>
      </c>
      <c r="X240" s="200">
        <f>W240*H240</f>
        <v>0</v>
      </c>
      <c r="Y240" s="34"/>
      <c r="Z240" s="34"/>
      <c r="AA240" s="34"/>
      <c r="AB240" s="34"/>
      <c r="AC240" s="34"/>
      <c r="AD240" s="34"/>
      <c r="AE240" s="34"/>
      <c r="AR240" s="201" t="s">
        <v>388</v>
      </c>
      <c r="AT240" s="201" t="s">
        <v>163</v>
      </c>
      <c r="AU240" s="201" t="s">
        <v>82</v>
      </c>
      <c r="AY240" s="17" t="s">
        <v>160</v>
      </c>
      <c r="BE240" s="202">
        <f>IF(O240="základní",K240,0)</f>
        <v>0</v>
      </c>
      <c r="BF240" s="202">
        <f>IF(O240="snížená",K240,0)</f>
        <v>0</v>
      </c>
      <c r="BG240" s="202">
        <f>IF(O240="zákl. přenesená",K240,0)</f>
        <v>0</v>
      </c>
      <c r="BH240" s="202">
        <f>IF(O240="sníž. přenesená",K240,0)</f>
        <v>0</v>
      </c>
      <c r="BI240" s="202">
        <f>IF(O240="nulová",K240,0)</f>
        <v>0</v>
      </c>
      <c r="BJ240" s="17" t="s">
        <v>82</v>
      </c>
      <c r="BK240" s="202">
        <f>ROUND(P240*H240,2)</f>
        <v>0</v>
      </c>
      <c r="BL240" s="17" t="s">
        <v>388</v>
      </c>
      <c r="BM240" s="201" t="s">
        <v>953</v>
      </c>
    </row>
    <row r="241" spans="1:65" s="2" customFormat="1" ht="78">
      <c r="A241" s="34"/>
      <c r="B241" s="35"/>
      <c r="C241" s="36"/>
      <c r="D241" s="203" t="s">
        <v>170</v>
      </c>
      <c r="E241" s="36"/>
      <c r="F241" s="204" t="s">
        <v>616</v>
      </c>
      <c r="G241" s="36"/>
      <c r="H241" s="36"/>
      <c r="I241" s="205"/>
      <c r="J241" s="205"/>
      <c r="K241" s="36"/>
      <c r="L241" s="36"/>
      <c r="M241" s="39"/>
      <c r="N241" s="206"/>
      <c r="O241" s="207"/>
      <c r="P241" s="71"/>
      <c r="Q241" s="71"/>
      <c r="R241" s="71"/>
      <c r="S241" s="71"/>
      <c r="T241" s="71"/>
      <c r="U241" s="71"/>
      <c r="V241" s="71"/>
      <c r="W241" s="71"/>
      <c r="X241" s="72"/>
      <c r="Y241" s="34"/>
      <c r="Z241" s="34"/>
      <c r="AA241" s="34"/>
      <c r="AB241" s="34"/>
      <c r="AC241" s="34"/>
      <c r="AD241" s="34"/>
      <c r="AE241" s="34"/>
      <c r="AT241" s="17" t="s">
        <v>170</v>
      </c>
      <c r="AU241" s="17" t="s">
        <v>82</v>
      </c>
    </row>
    <row r="242" spans="1:65" s="2" customFormat="1" ht="19.5">
      <c r="A242" s="34"/>
      <c r="B242" s="35"/>
      <c r="C242" s="36"/>
      <c r="D242" s="203" t="s">
        <v>180</v>
      </c>
      <c r="E242" s="36"/>
      <c r="F242" s="208" t="s">
        <v>407</v>
      </c>
      <c r="G242" s="36"/>
      <c r="H242" s="36"/>
      <c r="I242" s="205"/>
      <c r="J242" s="205"/>
      <c r="K242" s="36"/>
      <c r="L242" s="36"/>
      <c r="M242" s="39"/>
      <c r="N242" s="206"/>
      <c r="O242" s="207"/>
      <c r="P242" s="71"/>
      <c r="Q242" s="71"/>
      <c r="R242" s="71"/>
      <c r="S242" s="71"/>
      <c r="T242" s="71"/>
      <c r="U242" s="71"/>
      <c r="V242" s="71"/>
      <c r="W242" s="71"/>
      <c r="X242" s="72"/>
      <c r="Y242" s="34"/>
      <c r="Z242" s="34"/>
      <c r="AA242" s="34"/>
      <c r="AB242" s="34"/>
      <c r="AC242" s="34"/>
      <c r="AD242" s="34"/>
      <c r="AE242" s="34"/>
      <c r="AT242" s="17" t="s">
        <v>180</v>
      </c>
      <c r="AU242" s="17" t="s">
        <v>82</v>
      </c>
    </row>
    <row r="243" spans="1:65" s="13" customFormat="1">
      <c r="B243" s="209"/>
      <c r="C243" s="210"/>
      <c r="D243" s="203" t="s">
        <v>195</v>
      </c>
      <c r="E243" s="211" t="s">
        <v>1</v>
      </c>
      <c r="F243" s="212" t="s">
        <v>954</v>
      </c>
      <c r="G243" s="210"/>
      <c r="H243" s="213">
        <v>69.222999999999999</v>
      </c>
      <c r="I243" s="214"/>
      <c r="J243" s="214"/>
      <c r="K243" s="210"/>
      <c r="L243" s="210"/>
      <c r="M243" s="215"/>
      <c r="N243" s="216"/>
      <c r="O243" s="217"/>
      <c r="P243" s="217"/>
      <c r="Q243" s="217"/>
      <c r="R243" s="217"/>
      <c r="S243" s="217"/>
      <c r="T243" s="217"/>
      <c r="U243" s="217"/>
      <c r="V243" s="217"/>
      <c r="W243" s="217"/>
      <c r="X243" s="218"/>
      <c r="AT243" s="219" t="s">
        <v>195</v>
      </c>
      <c r="AU243" s="219" t="s">
        <v>82</v>
      </c>
      <c r="AV243" s="13" t="s">
        <v>84</v>
      </c>
      <c r="AW243" s="13" t="s">
        <v>5</v>
      </c>
      <c r="AX243" s="13" t="s">
        <v>74</v>
      </c>
      <c r="AY243" s="219" t="s">
        <v>160</v>
      </c>
    </row>
    <row r="244" spans="1:65" s="13" customFormat="1">
      <c r="B244" s="209"/>
      <c r="C244" s="210"/>
      <c r="D244" s="203" t="s">
        <v>195</v>
      </c>
      <c r="E244" s="211" t="s">
        <v>1</v>
      </c>
      <c r="F244" s="212" t="s">
        <v>618</v>
      </c>
      <c r="G244" s="210"/>
      <c r="H244" s="213">
        <v>3.1240000000000001</v>
      </c>
      <c r="I244" s="214"/>
      <c r="J244" s="214"/>
      <c r="K244" s="210"/>
      <c r="L244" s="210"/>
      <c r="M244" s="215"/>
      <c r="N244" s="216"/>
      <c r="O244" s="217"/>
      <c r="P244" s="217"/>
      <c r="Q244" s="217"/>
      <c r="R244" s="217"/>
      <c r="S244" s="217"/>
      <c r="T244" s="217"/>
      <c r="U244" s="217"/>
      <c r="V244" s="217"/>
      <c r="W244" s="217"/>
      <c r="X244" s="218"/>
      <c r="AT244" s="219" t="s">
        <v>195</v>
      </c>
      <c r="AU244" s="219" t="s">
        <v>82</v>
      </c>
      <c r="AV244" s="13" t="s">
        <v>84</v>
      </c>
      <c r="AW244" s="13" t="s">
        <v>5</v>
      </c>
      <c r="AX244" s="13" t="s">
        <v>74</v>
      </c>
      <c r="AY244" s="219" t="s">
        <v>160</v>
      </c>
    </row>
    <row r="245" spans="1:65" s="14" customFormat="1">
      <c r="B245" s="220"/>
      <c r="C245" s="221"/>
      <c r="D245" s="203" t="s">
        <v>195</v>
      </c>
      <c r="E245" s="222" t="s">
        <v>1</v>
      </c>
      <c r="F245" s="223" t="s">
        <v>198</v>
      </c>
      <c r="G245" s="221"/>
      <c r="H245" s="224">
        <v>72.346999999999994</v>
      </c>
      <c r="I245" s="225"/>
      <c r="J245" s="225"/>
      <c r="K245" s="221"/>
      <c r="L245" s="221"/>
      <c r="M245" s="226"/>
      <c r="N245" s="227"/>
      <c r="O245" s="228"/>
      <c r="P245" s="228"/>
      <c r="Q245" s="228"/>
      <c r="R245" s="228"/>
      <c r="S245" s="228"/>
      <c r="T245" s="228"/>
      <c r="U245" s="228"/>
      <c r="V245" s="228"/>
      <c r="W245" s="228"/>
      <c r="X245" s="229"/>
      <c r="AT245" s="230" t="s">
        <v>195</v>
      </c>
      <c r="AU245" s="230" t="s">
        <v>82</v>
      </c>
      <c r="AV245" s="14" t="s">
        <v>168</v>
      </c>
      <c r="AW245" s="14" t="s">
        <v>5</v>
      </c>
      <c r="AX245" s="14" t="s">
        <v>82</v>
      </c>
      <c r="AY245" s="230" t="s">
        <v>160</v>
      </c>
    </row>
    <row r="246" spans="1:65" s="2" customFormat="1" ht="55.5" customHeight="1">
      <c r="A246" s="34"/>
      <c r="B246" s="35"/>
      <c r="C246" s="189" t="s">
        <v>367</v>
      </c>
      <c r="D246" s="189" t="s">
        <v>163</v>
      </c>
      <c r="E246" s="190" t="s">
        <v>403</v>
      </c>
      <c r="F246" s="191" t="s">
        <v>404</v>
      </c>
      <c r="G246" s="192" t="s">
        <v>338</v>
      </c>
      <c r="H246" s="193">
        <v>247.5</v>
      </c>
      <c r="I246" s="194"/>
      <c r="J246" s="194"/>
      <c r="K246" s="195">
        <f>ROUND(P246*H246,2)</f>
        <v>0</v>
      </c>
      <c r="L246" s="191" t="s">
        <v>167</v>
      </c>
      <c r="M246" s="39"/>
      <c r="N246" s="196" t="s">
        <v>1</v>
      </c>
      <c r="O246" s="197" t="s">
        <v>37</v>
      </c>
      <c r="P246" s="198">
        <f>I246+J246</f>
        <v>0</v>
      </c>
      <c r="Q246" s="198">
        <f>ROUND(I246*H246,2)</f>
        <v>0</v>
      </c>
      <c r="R246" s="198">
        <f>ROUND(J246*H246,2)</f>
        <v>0</v>
      </c>
      <c r="S246" s="71"/>
      <c r="T246" s="199">
        <f>S246*H246</f>
        <v>0</v>
      </c>
      <c r="U246" s="199">
        <v>0</v>
      </c>
      <c r="V246" s="199">
        <f>U246*H246</f>
        <v>0</v>
      </c>
      <c r="W246" s="199">
        <v>0</v>
      </c>
      <c r="X246" s="200">
        <f>W246*H246</f>
        <v>0</v>
      </c>
      <c r="Y246" s="34"/>
      <c r="Z246" s="34"/>
      <c r="AA246" s="34"/>
      <c r="AB246" s="34"/>
      <c r="AC246" s="34"/>
      <c r="AD246" s="34"/>
      <c r="AE246" s="34"/>
      <c r="AR246" s="201" t="s">
        <v>388</v>
      </c>
      <c r="AT246" s="201" t="s">
        <v>163</v>
      </c>
      <c r="AU246" s="201" t="s">
        <v>82</v>
      </c>
      <c r="AY246" s="17" t="s">
        <v>160</v>
      </c>
      <c r="BE246" s="202">
        <f>IF(O246="základní",K246,0)</f>
        <v>0</v>
      </c>
      <c r="BF246" s="202">
        <f>IF(O246="snížená",K246,0)</f>
        <v>0</v>
      </c>
      <c r="BG246" s="202">
        <f>IF(O246="zákl. přenesená",K246,0)</f>
        <v>0</v>
      </c>
      <c r="BH246" s="202">
        <f>IF(O246="sníž. přenesená",K246,0)</f>
        <v>0</v>
      </c>
      <c r="BI246" s="202">
        <f>IF(O246="nulová",K246,0)</f>
        <v>0</v>
      </c>
      <c r="BJ246" s="17" t="s">
        <v>82</v>
      </c>
      <c r="BK246" s="202">
        <f>ROUND(P246*H246,2)</f>
        <v>0</v>
      </c>
      <c r="BL246" s="17" t="s">
        <v>388</v>
      </c>
      <c r="BM246" s="201" t="s">
        <v>955</v>
      </c>
    </row>
    <row r="247" spans="1:65" s="2" customFormat="1" ht="78">
      <c r="A247" s="34"/>
      <c r="B247" s="35"/>
      <c r="C247" s="36"/>
      <c r="D247" s="203" t="s">
        <v>170</v>
      </c>
      <c r="E247" s="36"/>
      <c r="F247" s="204" t="s">
        <v>406</v>
      </c>
      <c r="G247" s="36"/>
      <c r="H247" s="36"/>
      <c r="I247" s="205"/>
      <c r="J247" s="205"/>
      <c r="K247" s="36"/>
      <c r="L247" s="36"/>
      <c r="M247" s="39"/>
      <c r="N247" s="206"/>
      <c r="O247" s="207"/>
      <c r="P247" s="71"/>
      <c r="Q247" s="71"/>
      <c r="R247" s="71"/>
      <c r="S247" s="71"/>
      <c r="T247" s="71"/>
      <c r="U247" s="71"/>
      <c r="V247" s="71"/>
      <c r="W247" s="71"/>
      <c r="X247" s="72"/>
      <c r="Y247" s="34"/>
      <c r="Z247" s="34"/>
      <c r="AA247" s="34"/>
      <c r="AB247" s="34"/>
      <c r="AC247" s="34"/>
      <c r="AD247" s="34"/>
      <c r="AE247" s="34"/>
      <c r="AT247" s="17" t="s">
        <v>170</v>
      </c>
      <c r="AU247" s="17" t="s">
        <v>82</v>
      </c>
    </row>
    <row r="248" spans="1:65" s="2" customFormat="1" ht="19.5">
      <c r="A248" s="34"/>
      <c r="B248" s="35"/>
      <c r="C248" s="36"/>
      <c r="D248" s="203" t="s">
        <v>180</v>
      </c>
      <c r="E248" s="36"/>
      <c r="F248" s="208" t="s">
        <v>407</v>
      </c>
      <c r="G248" s="36"/>
      <c r="H248" s="36"/>
      <c r="I248" s="205"/>
      <c r="J248" s="205"/>
      <c r="K248" s="36"/>
      <c r="L248" s="36"/>
      <c r="M248" s="39"/>
      <c r="N248" s="206"/>
      <c r="O248" s="207"/>
      <c r="P248" s="71"/>
      <c r="Q248" s="71"/>
      <c r="R248" s="71"/>
      <c r="S248" s="71"/>
      <c r="T248" s="71"/>
      <c r="U248" s="71"/>
      <c r="V248" s="71"/>
      <c r="W248" s="71"/>
      <c r="X248" s="72"/>
      <c r="Y248" s="34"/>
      <c r="Z248" s="34"/>
      <c r="AA248" s="34"/>
      <c r="AB248" s="34"/>
      <c r="AC248" s="34"/>
      <c r="AD248" s="34"/>
      <c r="AE248" s="34"/>
      <c r="AT248" s="17" t="s">
        <v>180</v>
      </c>
      <c r="AU248" s="17" t="s">
        <v>82</v>
      </c>
    </row>
    <row r="249" spans="1:65" s="13" customFormat="1">
      <c r="B249" s="209"/>
      <c r="C249" s="210"/>
      <c r="D249" s="203" t="s">
        <v>195</v>
      </c>
      <c r="E249" s="211" t="s">
        <v>1</v>
      </c>
      <c r="F249" s="212" t="s">
        <v>956</v>
      </c>
      <c r="G249" s="210"/>
      <c r="H249" s="213">
        <v>247.5</v>
      </c>
      <c r="I249" s="214"/>
      <c r="J249" s="214"/>
      <c r="K249" s="210"/>
      <c r="L249" s="210"/>
      <c r="M249" s="215"/>
      <c r="N249" s="216"/>
      <c r="O249" s="217"/>
      <c r="P249" s="217"/>
      <c r="Q249" s="217"/>
      <c r="R249" s="217"/>
      <c r="S249" s="217"/>
      <c r="T249" s="217"/>
      <c r="U249" s="217"/>
      <c r="V249" s="217"/>
      <c r="W249" s="217"/>
      <c r="X249" s="218"/>
      <c r="AT249" s="219" t="s">
        <v>195</v>
      </c>
      <c r="AU249" s="219" t="s">
        <v>82</v>
      </c>
      <c r="AV249" s="13" t="s">
        <v>84</v>
      </c>
      <c r="AW249" s="13" t="s">
        <v>5</v>
      </c>
      <c r="AX249" s="13" t="s">
        <v>82</v>
      </c>
      <c r="AY249" s="219" t="s">
        <v>160</v>
      </c>
    </row>
    <row r="250" spans="1:65" s="2" customFormat="1" ht="36">
      <c r="A250" s="34"/>
      <c r="B250" s="35"/>
      <c r="C250" s="189" t="s">
        <v>371</v>
      </c>
      <c r="D250" s="189" t="s">
        <v>163</v>
      </c>
      <c r="E250" s="190" t="s">
        <v>957</v>
      </c>
      <c r="F250" s="191" t="s">
        <v>622</v>
      </c>
      <c r="G250" s="192" t="s">
        <v>338</v>
      </c>
      <c r="H250" s="193">
        <v>101.85899999999999</v>
      </c>
      <c r="I250" s="194"/>
      <c r="J250" s="194"/>
      <c r="K250" s="195">
        <f>ROUND(P250*H250,2)</f>
        <v>0</v>
      </c>
      <c r="L250" s="191" t="s">
        <v>167</v>
      </c>
      <c r="M250" s="39"/>
      <c r="N250" s="196" t="s">
        <v>1</v>
      </c>
      <c r="O250" s="197" t="s">
        <v>37</v>
      </c>
      <c r="P250" s="198">
        <f>I250+J250</f>
        <v>0</v>
      </c>
      <c r="Q250" s="198">
        <f>ROUND(I250*H250,2)</f>
        <v>0</v>
      </c>
      <c r="R250" s="198">
        <f>ROUND(J250*H250,2)</f>
        <v>0</v>
      </c>
      <c r="S250" s="71"/>
      <c r="T250" s="199">
        <f>S250*H250</f>
        <v>0</v>
      </c>
      <c r="U250" s="199">
        <v>0</v>
      </c>
      <c r="V250" s="199">
        <f>U250*H250</f>
        <v>0</v>
      </c>
      <c r="W250" s="199">
        <v>0</v>
      </c>
      <c r="X250" s="200">
        <f>W250*H250</f>
        <v>0</v>
      </c>
      <c r="Y250" s="34"/>
      <c r="Z250" s="34"/>
      <c r="AA250" s="34"/>
      <c r="AB250" s="34"/>
      <c r="AC250" s="34"/>
      <c r="AD250" s="34"/>
      <c r="AE250" s="34"/>
      <c r="AR250" s="201" t="s">
        <v>388</v>
      </c>
      <c r="AT250" s="201" t="s">
        <v>163</v>
      </c>
      <c r="AU250" s="201" t="s">
        <v>82</v>
      </c>
      <c r="AY250" s="17" t="s">
        <v>160</v>
      </c>
      <c r="BE250" s="202">
        <f>IF(O250="základní",K250,0)</f>
        <v>0</v>
      </c>
      <c r="BF250" s="202">
        <f>IF(O250="snížená",K250,0)</f>
        <v>0</v>
      </c>
      <c r="BG250" s="202">
        <f>IF(O250="zákl. přenesená",K250,0)</f>
        <v>0</v>
      </c>
      <c r="BH250" s="202">
        <f>IF(O250="sníž. přenesená",K250,0)</f>
        <v>0</v>
      </c>
      <c r="BI250" s="202">
        <f>IF(O250="nulová",K250,0)</f>
        <v>0</v>
      </c>
      <c r="BJ250" s="17" t="s">
        <v>82</v>
      </c>
      <c r="BK250" s="202">
        <f>ROUND(P250*H250,2)</f>
        <v>0</v>
      </c>
      <c r="BL250" s="17" t="s">
        <v>388</v>
      </c>
      <c r="BM250" s="201" t="s">
        <v>958</v>
      </c>
    </row>
    <row r="251" spans="1:65" s="2" customFormat="1" ht="97.5">
      <c r="A251" s="34"/>
      <c r="B251" s="35"/>
      <c r="C251" s="36"/>
      <c r="D251" s="203" t="s">
        <v>170</v>
      </c>
      <c r="E251" s="36"/>
      <c r="F251" s="204" t="s">
        <v>624</v>
      </c>
      <c r="G251" s="36"/>
      <c r="H251" s="36"/>
      <c r="I251" s="205"/>
      <c r="J251" s="205"/>
      <c r="K251" s="36"/>
      <c r="L251" s="36"/>
      <c r="M251" s="39"/>
      <c r="N251" s="206"/>
      <c r="O251" s="207"/>
      <c r="P251" s="71"/>
      <c r="Q251" s="71"/>
      <c r="R251" s="71"/>
      <c r="S251" s="71"/>
      <c r="T251" s="71"/>
      <c r="U251" s="71"/>
      <c r="V251" s="71"/>
      <c r="W251" s="71"/>
      <c r="X251" s="72"/>
      <c r="Y251" s="34"/>
      <c r="Z251" s="34"/>
      <c r="AA251" s="34"/>
      <c r="AB251" s="34"/>
      <c r="AC251" s="34"/>
      <c r="AD251" s="34"/>
      <c r="AE251" s="34"/>
      <c r="AT251" s="17" t="s">
        <v>170</v>
      </c>
      <c r="AU251" s="17" t="s">
        <v>82</v>
      </c>
    </row>
    <row r="252" spans="1:65" s="2" customFormat="1" ht="19.5">
      <c r="A252" s="34"/>
      <c r="B252" s="35"/>
      <c r="C252" s="36"/>
      <c r="D252" s="203" t="s">
        <v>180</v>
      </c>
      <c r="E252" s="36"/>
      <c r="F252" s="208" t="s">
        <v>407</v>
      </c>
      <c r="G252" s="36"/>
      <c r="H252" s="36"/>
      <c r="I252" s="205"/>
      <c r="J252" s="205"/>
      <c r="K252" s="36"/>
      <c r="L252" s="36"/>
      <c r="M252" s="39"/>
      <c r="N252" s="206"/>
      <c r="O252" s="207"/>
      <c r="P252" s="71"/>
      <c r="Q252" s="71"/>
      <c r="R252" s="71"/>
      <c r="S252" s="71"/>
      <c r="T252" s="71"/>
      <c r="U252" s="71"/>
      <c r="V252" s="71"/>
      <c r="W252" s="71"/>
      <c r="X252" s="72"/>
      <c r="Y252" s="34"/>
      <c r="Z252" s="34"/>
      <c r="AA252" s="34"/>
      <c r="AB252" s="34"/>
      <c r="AC252" s="34"/>
      <c r="AD252" s="34"/>
      <c r="AE252" s="34"/>
      <c r="AT252" s="17" t="s">
        <v>180</v>
      </c>
      <c r="AU252" s="17" t="s">
        <v>82</v>
      </c>
    </row>
    <row r="253" spans="1:65" s="13" customFormat="1">
      <c r="B253" s="209"/>
      <c r="C253" s="210"/>
      <c r="D253" s="203" t="s">
        <v>195</v>
      </c>
      <c r="E253" s="211" t="s">
        <v>1</v>
      </c>
      <c r="F253" s="212" t="s">
        <v>959</v>
      </c>
      <c r="G253" s="210"/>
      <c r="H253" s="213">
        <v>80.415000000000006</v>
      </c>
      <c r="I253" s="214"/>
      <c r="J253" s="214"/>
      <c r="K253" s="210"/>
      <c r="L253" s="210"/>
      <c r="M253" s="215"/>
      <c r="N253" s="216"/>
      <c r="O253" s="217"/>
      <c r="P253" s="217"/>
      <c r="Q253" s="217"/>
      <c r="R253" s="217"/>
      <c r="S253" s="217"/>
      <c r="T253" s="217"/>
      <c r="U253" s="217"/>
      <c r="V253" s="217"/>
      <c r="W253" s="217"/>
      <c r="X253" s="218"/>
      <c r="AT253" s="219" t="s">
        <v>195</v>
      </c>
      <c r="AU253" s="219" t="s">
        <v>82</v>
      </c>
      <c r="AV253" s="13" t="s">
        <v>84</v>
      </c>
      <c r="AW253" s="13" t="s">
        <v>5</v>
      </c>
      <c r="AX253" s="13" t="s">
        <v>74</v>
      </c>
      <c r="AY253" s="219" t="s">
        <v>160</v>
      </c>
    </row>
    <row r="254" spans="1:65" s="13" customFormat="1">
      <c r="B254" s="209"/>
      <c r="C254" s="210"/>
      <c r="D254" s="203" t="s">
        <v>195</v>
      </c>
      <c r="E254" s="211" t="s">
        <v>1</v>
      </c>
      <c r="F254" s="212" t="s">
        <v>960</v>
      </c>
      <c r="G254" s="210"/>
      <c r="H254" s="213">
        <v>21.443999999999999</v>
      </c>
      <c r="I254" s="214"/>
      <c r="J254" s="214"/>
      <c r="K254" s="210"/>
      <c r="L254" s="210"/>
      <c r="M254" s="215"/>
      <c r="N254" s="216"/>
      <c r="O254" s="217"/>
      <c r="P254" s="217"/>
      <c r="Q254" s="217"/>
      <c r="R254" s="217"/>
      <c r="S254" s="217"/>
      <c r="T254" s="217"/>
      <c r="U254" s="217"/>
      <c r="V254" s="217"/>
      <c r="W254" s="217"/>
      <c r="X254" s="218"/>
      <c r="AT254" s="219" t="s">
        <v>195</v>
      </c>
      <c r="AU254" s="219" t="s">
        <v>82</v>
      </c>
      <c r="AV254" s="13" t="s">
        <v>84</v>
      </c>
      <c r="AW254" s="13" t="s">
        <v>5</v>
      </c>
      <c r="AX254" s="13" t="s">
        <v>74</v>
      </c>
      <c r="AY254" s="219" t="s">
        <v>160</v>
      </c>
    </row>
    <row r="255" spans="1:65" s="14" customFormat="1">
      <c r="B255" s="220"/>
      <c r="C255" s="221"/>
      <c r="D255" s="203" t="s">
        <v>195</v>
      </c>
      <c r="E255" s="222" t="s">
        <v>1</v>
      </c>
      <c r="F255" s="223" t="s">
        <v>198</v>
      </c>
      <c r="G255" s="221"/>
      <c r="H255" s="224">
        <v>101.85900000000001</v>
      </c>
      <c r="I255" s="225"/>
      <c r="J255" s="225"/>
      <c r="K255" s="221"/>
      <c r="L255" s="221"/>
      <c r="M255" s="226"/>
      <c r="N255" s="227"/>
      <c r="O255" s="228"/>
      <c r="P255" s="228"/>
      <c r="Q255" s="228"/>
      <c r="R255" s="228"/>
      <c r="S255" s="228"/>
      <c r="T255" s="228"/>
      <c r="U255" s="228"/>
      <c r="V255" s="228"/>
      <c r="W255" s="228"/>
      <c r="X255" s="229"/>
      <c r="AT255" s="230" t="s">
        <v>195</v>
      </c>
      <c r="AU255" s="230" t="s">
        <v>82</v>
      </c>
      <c r="AV255" s="14" t="s">
        <v>168</v>
      </c>
      <c r="AW255" s="14" t="s">
        <v>5</v>
      </c>
      <c r="AX255" s="14" t="s">
        <v>82</v>
      </c>
      <c r="AY255" s="230" t="s">
        <v>160</v>
      </c>
    </row>
    <row r="256" spans="1:65" s="2" customFormat="1" ht="48">
      <c r="A256" s="34"/>
      <c r="B256" s="35"/>
      <c r="C256" s="189" t="s">
        <v>375</v>
      </c>
      <c r="D256" s="189" t="s">
        <v>163</v>
      </c>
      <c r="E256" s="190" t="s">
        <v>961</v>
      </c>
      <c r="F256" s="191" t="s">
        <v>628</v>
      </c>
      <c r="G256" s="192" t="s">
        <v>338</v>
      </c>
      <c r="H256" s="193">
        <v>153.86600000000001</v>
      </c>
      <c r="I256" s="194"/>
      <c r="J256" s="194"/>
      <c r="K256" s="195">
        <f>ROUND(P256*H256,2)</f>
        <v>0</v>
      </c>
      <c r="L256" s="191" t="s">
        <v>167</v>
      </c>
      <c r="M256" s="39"/>
      <c r="N256" s="196" t="s">
        <v>1</v>
      </c>
      <c r="O256" s="197" t="s">
        <v>37</v>
      </c>
      <c r="P256" s="198">
        <f>I256+J256</f>
        <v>0</v>
      </c>
      <c r="Q256" s="198">
        <f>ROUND(I256*H256,2)</f>
        <v>0</v>
      </c>
      <c r="R256" s="198">
        <f>ROUND(J256*H256,2)</f>
        <v>0</v>
      </c>
      <c r="S256" s="71"/>
      <c r="T256" s="199">
        <f>S256*H256</f>
        <v>0</v>
      </c>
      <c r="U256" s="199">
        <v>0</v>
      </c>
      <c r="V256" s="199">
        <f>U256*H256</f>
        <v>0</v>
      </c>
      <c r="W256" s="199">
        <v>0</v>
      </c>
      <c r="X256" s="200">
        <f>W256*H256</f>
        <v>0</v>
      </c>
      <c r="Y256" s="34"/>
      <c r="Z256" s="34"/>
      <c r="AA256" s="34"/>
      <c r="AB256" s="34"/>
      <c r="AC256" s="34"/>
      <c r="AD256" s="34"/>
      <c r="AE256" s="34"/>
      <c r="AR256" s="201" t="s">
        <v>388</v>
      </c>
      <c r="AT256" s="201" t="s">
        <v>163</v>
      </c>
      <c r="AU256" s="201" t="s">
        <v>82</v>
      </c>
      <c r="AY256" s="17" t="s">
        <v>160</v>
      </c>
      <c r="BE256" s="202">
        <f>IF(O256="základní",K256,0)</f>
        <v>0</v>
      </c>
      <c r="BF256" s="202">
        <f>IF(O256="snížená",K256,0)</f>
        <v>0</v>
      </c>
      <c r="BG256" s="202">
        <f>IF(O256="zákl. přenesená",K256,0)</f>
        <v>0</v>
      </c>
      <c r="BH256" s="202">
        <f>IF(O256="sníž. přenesená",K256,0)</f>
        <v>0</v>
      </c>
      <c r="BI256" s="202">
        <f>IF(O256="nulová",K256,0)</f>
        <v>0</v>
      </c>
      <c r="BJ256" s="17" t="s">
        <v>82</v>
      </c>
      <c r="BK256" s="202">
        <f>ROUND(P256*H256,2)</f>
        <v>0</v>
      </c>
      <c r="BL256" s="17" t="s">
        <v>388</v>
      </c>
      <c r="BM256" s="201" t="s">
        <v>962</v>
      </c>
    </row>
    <row r="257" spans="1:65" s="2" customFormat="1" ht="107.25">
      <c r="A257" s="34"/>
      <c r="B257" s="35"/>
      <c r="C257" s="36"/>
      <c r="D257" s="203" t="s">
        <v>170</v>
      </c>
      <c r="E257" s="36"/>
      <c r="F257" s="204" t="s">
        <v>630</v>
      </c>
      <c r="G257" s="36"/>
      <c r="H257" s="36"/>
      <c r="I257" s="205"/>
      <c r="J257" s="205"/>
      <c r="K257" s="36"/>
      <c r="L257" s="36"/>
      <c r="M257" s="39"/>
      <c r="N257" s="206"/>
      <c r="O257" s="207"/>
      <c r="P257" s="71"/>
      <c r="Q257" s="71"/>
      <c r="R257" s="71"/>
      <c r="S257" s="71"/>
      <c r="T257" s="71"/>
      <c r="U257" s="71"/>
      <c r="V257" s="71"/>
      <c r="W257" s="71"/>
      <c r="X257" s="72"/>
      <c r="Y257" s="34"/>
      <c r="Z257" s="34"/>
      <c r="AA257" s="34"/>
      <c r="AB257" s="34"/>
      <c r="AC257" s="34"/>
      <c r="AD257" s="34"/>
      <c r="AE257" s="34"/>
      <c r="AT257" s="17" t="s">
        <v>170</v>
      </c>
      <c r="AU257" s="17" t="s">
        <v>82</v>
      </c>
    </row>
    <row r="258" spans="1:65" s="2" customFormat="1" ht="19.5">
      <c r="A258" s="34"/>
      <c r="B258" s="35"/>
      <c r="C258" s="36"/>
      <c r="D258" s="203" t="s">
        <v>180</v>
      </c>
      <c r="E258" s="36"/>
      <c r="F258" s="208" t="s">
        <v>407</v>
      </c>
      <c r="G258" s="36"/>
      <c r="H258" s="36"/>
      <c r="I258" s="205"/>
      <c r="J258" s="205"/>
      <c r="K258" s="36"/>
      <c r="L258" s="36"/>
      <c r="M258" s="39"/>
      <c r="N258" s="206"/>
      <c r="O258" s="207"/>
      <c r="P258" s="71"/>
      <c r="Q258" s="71"/>
      <c r="R258" s="71"/>
      <c r="S258" s="71"/>
      <c r="T258" s="71"/>
      <c r="U258" s="71"/>
      <c r="V258" s="71"/>
      <c r="W258" s="71"/>
      <c r="X258" s="72"/>
      <c r="Y258" s="34"/>
      <c r="Z258" s="34"/>
      <c r="AA258" s="34"/>
      <c r="AB258" s="34"/>
      <c r="AC258" s="34"/>
      <c r="AD258" s="34"/>
      <c r="AE258" s="34"/>
      <c r="AT258" s="17" t="s">
        <v>180</v>
      </c>
      <c r="AU258" s="17" t="s">
        <v>82</v>
      </c>
    </row>
    <row r="259" spans="1:65" s="15" customFormat="1">
      <c r="B259" s="231"/>
      <c r="C259" s="232"/>
      <c r="D259" s="203" t="s">
        <v>195</v>
      </c>
      <c r="E259" s="233" t="s">
        <v>1</v>
      </c>
      <c r="F259" s="234" t="s">
        <v>534</v>
      </c>
      <c r="G259" s="232"/>
      <c r="H259" s="233" t="s">
        <v>1</v>
      </c>
      <c r="I259" s="235"/>
      <c r="J259" s="235"/>
      <c r="K259" s="232"/>
      <c r="L259" s="232"/>
      <c r="M259" s="236"/>
      <c r="N259" s="237"/>
      <c r="O259" s="238"/>
      <c r="P259" s="238"/>
      <c r="Q259" s="238"/>
      <c r="R259" s="238"/>
      <c r="S259" s="238"/>
      <c r="T259" s="238"/>
      <c r="U259" s="238"/>
      <c r="V259" s="238"/>
      <c r="W259" s="238"/>
      <c r="X259" s="239"/>
      <c r="AT259" s="240" t="s">
        <v>195</v>
      </c>
      <c r="AU259" s="240" t="s">
        <v>82</v>
      </c>
      <c r="AV259" s="15" t="s">
        <v>82</v>
      </c>
      <c r="AW259" s="15" t="s">
        <v>5</v>
      </c>
      <c r="AX259" s="15" t="s">
        <v>74</v>
      </c>
      <c r="AY259" s="240" t="s">
        <v>160</v>
      </c>
    </row>
    <row r="260" spans="1:65" s="13" customFormat="1">
      <c r="B260" s="209"/>
      <c r="C260" s="210"/>
      <c r="D260" s="203" t="s">
        <v>195</v>
      </c>
      <c r="E260" s="211" t="s">
        <v>1</v>
      </c>
      <c r="F260" s="212" t="s">
        <v>631</v>
      </c>
      <c r="G260" s="210"/>
      <c r="H260" s="213">
        <v>98.808000000000007</v>
      </c>
      <c r="I260" s="214"/>
      <c r="J260" s="214"/>
      <c r="K260" s="210"/>
      <c r="L260" s="210"/>
      <c r="M260" s="215"/>
      <c r="N260" s="216"/>
      <c r="O260" s="217"/>
      <c r="P260" s="217"/>
      <c r="Q260" s="217"/>
      <c r="R260" s="217"/>
      <c r="S260" s="217"/>
      <c r="T260" s="217"/>
      <c r="U260" s="217"/>
      <c r="V260" s="217"/>
      <c r="W260" s="217"/>
      <c r="X260" s="218"/>
      <c r="AT260" s="219" t="s">
        <v>195</v>
      </c>
      <c r="AU260" s="219" t="s">
        <v>82</v>
      </c>
      <c r="AV260" s="13" t="s">
        <v>84</v>
      </c>
      <c r="AW260" s="13" t="s">
        <v>5</v>
      </c>
      <c r="AX260" s="13" t="s">
        <v>74</v>
      </c>
      <c r="AY260" s="219" t="s">
        <v>160</v>
      </c>
    </row>
    <row r="261" spans="1:65" s="15" customFormat="1">
      <c r="B261" s="231"/>
      <c r="C261" s="232"/>
      <c r="D261" s="203" t="s">
        <v>195</v>
      </c>
      <c r="E261" s="233" t="s">
        <v>1</v>
      </c>
      <c r="F261" s="234" t="s">
        <v>632</v>
      </c>
      <c r="G261" s="232"/>
      <c r="H261" s="233" t="s">
        <v>1</v>
      </c>
      <c r="I261" s="235"/>
      <c r="J261" s="235"/>
      <c r="K261" s="232"/>
      <c r="L261" s="232"/>
      <c r="M261" s="236"/>
      <c r="N261" s="237"/>
      <c r="O261" s="238"/>
      <c r="P261" s="238"/>
      <c r="Q261" s="238"/>
      <c r="R261" s="238"/>
      <c r="S261" s="238"/>
      <c r="T261" s="238"/>
      <c r="U261" s="238"/>
      <c r="V261" s="238"/>
      <c r="W261" s="238"/>
      <c r="X261" s="239"/>
      <c r="AT261" s="240" t="s">
        <v>195</v>
      </c>
      <c r="AU261" s="240" t="s">
        <v>82</v>
      </c>
      <c r="AV261" s="15" t="s">
        <v>82</v>
      </c>
      <c r="AW261" s="15" t="s">
        <v>5</v>
      </c>
      <c r="AX261" s="15" t="s">
        <v>74</v>
      </c>
      <c r="AY261" s="240" t="s">
        <v>160</v>
      </c>
    </row>
    <row r="262" spans="1:65" s="13" customFormat="1">
      <c r="B262" s="209"/>
      <c r="C262" s="210"/>
      <c r="D262" s="203" t="s">
        <v>195</v>
      </c>
      <c r="E262" s="211" t="s">
        <v>1</v>
      </c>
      <c r="F262" s="212" t="s">
        <v>963</v>
      </c>
      <c r="G262" s="210"/>
      <c r="H262" s="213">
        <v>2.2679999999999998</v>
      </c>
      <c r="I262" s="214"/>
      <c r="J262" s="214"/>
      <c r="K262" s="210"/>
      <c r="L262" s="210"/>
      <c r="M262" s="215"/>
      <c r="N262" s="216"/>
      <c r="O262" s="217"/>
      <c r="P262" s="217"/>
      <c r="Q262" s="217"/>
      <c r="R262" s="217"/>
      <c r="S262" s="217"/>
      <c r="T262" s="217"/>
      <c r="U262" s="217"/>
      <c r="V262" s="217"/>
      <c r="W262" s="217"/>
      <c r="X262" s="218"/>
      <c r="AT262" s="219" t="s">
        <v>195</v>
      </c>
      <c r="AU262" s="219" t="s">
        <v>82</v>
      </c>
      <c r="AV262" s="13" t="s">
        <v>84</v>
      </c>
      <c r="AW262" s="13" t="s">
        <v>5</v>
      </c>
      <c r="AX262" s="13" t="s">
        <v>74</v>
      </c>
      <c r="AY262" s="219" t="s">
        <v>160</v>
      </c>
    </row>
    <row r="263" spans="1:65" s="15" customFormat="1">
      <c r="B263" s="231"/>
      <c r="C263" s="232"/>
      <c r="D263" s="203" t="s">
        <v>195</v>
      </c>
      <c r="E263" s="233" t="s">
        <v>1</v>
      </c>
      <c r="F263" s="234" t="s">
        <v>538</v>
      </c>
      <c r="G263" s="232"/>
      <c r="H263" s="233" t="s">
        <v>1</v>
      </c>
      <c r="I263" s="235"/>
      <c r="J263" s="235"/>
      <c r="K263" s="232"/>
      <c r="L263" s="232"/>
      <c r="M263" s="236"/>
      <c r="N263" s="237"/>
      <c r="O263" s="238"/>
      <c r="P263" s="238"/>
      <c r="Q263" s="238"/>
      <c r="R263" s="238"/>
      <c r="S263" s="238"/>
      <c r="T263" s="238"/>
      <c r="U263" s="238"/>
      <c r="V263" s="238"/>
      <c r="W263" s="238"/>
      <c r="X263" s="239"/>
      <c r="AT263" s="240" t="s">
        <v>195</v>
      </c>
      <c r="AU263" s="240" t="s">
        <v>82</v>
      </c>
      <c r="AV263" s="15" t="s">
        <v>82</v>
      </c>
      <c r="AW263" s="15" t="s">
        <v>5</v>
      </c>
      <c r="AX263" s="15" t="s">
        <v>74</v>
      </c>
      <c r="AY263" s="240" t="s">
        <v>160</v>
      </c>
    </row>
    <row r="264" spans="1:65" s="13" customFormat="1">
      <c r="B264" s="209"/>
      <c r="C264" s="210"/>
      <c r="D264" s="203" t="s">
        <v>195</v>
      </c>
      <c r="E264" s="211" t="s">
        <v>1</v>
      </c>
      <c r="F264" s="212" t="s">
        <v>539</v>
      </c>
      <c r="G264" s="210"/>
      <c r="H264" s="213">
        <v>1.34</v>
      </c>
      <c r="I264" s="214"/>
      <c r="J264" s="214"/>
      <c r="K264" s="210"/>
      <c r="L264" s="210"/>
      <c r="M264" s="215"/>
      <c r="N264" s="216"/>
      <c r="O264" s="217"/>
      <c r="P264" s="217"/>
      <c r="Q264" s="217"/>
      <c r="R264" s="217"/>
      <c r="S264" s="217"/>
      <c r="T264" s="217"/>
      <c r="U264" s="217"/>
      <c r="V264" s="217"/>
      <c r="W264" s="217"/>
      <c r="X264" s="218"/>
      <c r="AT264" s="219" t="s">
        <v>195</v>
      </c>
      <c r="AU264" s="219" t="s">
        <v>82</v>
      </c>
      <c r="AV264" s="13" t="s">
        <v>84</v>
      </c>
      <c r="AW264" s="13" t="s">
        <v>5</v>
      </c>
      <c r="AX264" s="13" t="s">
        <v>74</v>
      </c>
      <c r="AY264" s="219" t="s">
        <v>160</v>
      </c>
    </row>
    <row r="265" spans="1:65" s="15" customFormat="1">
      <c r="B265" s="231"/>
      <c r="C265" s="232"/>
      <c r="D265" s="203" t="s">
        <v>195</v>
      </c>
      <c r="E265" s="233" t="s">
        <v>1</v>
      </c>
      <c r="F265" s="234" t="s">
        <v>518</v>
      </c>
      <c r="G265" s="232"/>
      <c r="H265" s="233" t="s">
        <v>1</v>
      </c>
      <c r="I265" s="235"/>
      <c r="J265" s="235"/>
      <c r="K265" s="232"/>
      <c r="L265" s="232"/>
      <c r="M265" s="236"/>
      <c r="N265" s="237"/>
      <c r="O265" s="238"/>
      <c r="P265" s="238"/>
      <c r="Q265" s="238"/>
      <c r="R265" s="238"/>
      <c r="S265" s="238"/>
      <c r="T265" s="238"/>
      <c r="U265" s="238"/>
      <c r="V265" s="238"/>
      <c r="W265" s="238"/>
      <c r="X265" s="239"/>
      <c r="AT265" s="240" t="s">
        <v>195</v>
      </c>
      <c r="AU265" s="240" t="s">
        <v>82</v>
      </c>
      <c r="AV265" s="15" t="s">
        <v>82</v>
      </c>
      <c r="AW265" s="15" t="s">
        <v>5</v>
      </c>
      <c r="AX265" s="15" t="s">
        <v>74</v>
      </c>
      <c r="AY265" s="240" t="s">
        <v>160</v>
      </c>
    </row>
    <row r="266" spans="1:65" s="13" customFormat="1">
      <c r="B266" s="209"/>
      <c r="C266" s="210"/>
      <c r="D266" s="203" t="s">
        <v>195</v>
      </c>
      <c r="E266" s="211" t="s">
        <v>1</v>
      </c>
      <c r="F266" s="212" t="s">
        <v>633</v>
      </c>
      <c r="G266" s="210"/>
      <c r="H266" s="213">
        <v>25.06</v>
      </c>
      <c r="I266" s="214"/>
      <c r="J266" s="214"/>
      <c r="K266" s="210"/>
      <c r="L266" s="210"/>
      <c r="M266" s="215"/>
      <c r="N266" s="216"/>
      <c r="O266" s="217"/>
      <c r="P266" s="217"/>
      <c r="Q266" s="217"/>
      <c r="R266" s="217"/>
      <c r="S266" s="217"/>
      <c r="T266" s="217"/>
      <c r="U266" s="217"/>
      <c r="V266" s="217"/>
      <c r="W266" s="217"/>
      <c r="X266" s="218"/>
      <c r="AT266" s="219" t="s">
        <v>195</v>
      </c>
      <c r="AU266" s="219" t="s">
        <v>82</v>
      </c>
      <c r="AV266" s="13" t="s">
        <v>84</v>
      </c>
      <c r="AW266" s="13" t="s">
        <v>5</v>
      </c>
      <c r="AX266" s="13" t="s">
        <v>74</v>
      </c>
      <c r="AY266" s="219" t="s">
        <v>160</v>
      </c>
    </row>
    <row r="267" spans="1:65" s="15" customFormat="1">
      <c r="B267" s="231"/>
      <c r="C267" s="232"/>
      <c r="D267" s="203" t="s">
        <v>195</v>
      </c>
      <c r="E267" s="233" t="s">
        <v>1</v>
      </c>
      <c r="F267" s="234" t="s">
        <v>634</v>
      </c>
      <c r="G267" s="232"/>
      <c r="H267" s="233" t="s">
        <v>1</v>
      </c>
      <c r="I267" s="235"/>
      <c r="J267" s="235"/>
      <c r="K267" s="232"/>
      <c r="L267" s="232"/>
      <c r="M267" s="236"/>
      <c r="N267" s="237"/>
      <c r="O267" s="238"/>
      <c r="P267" s="238"/>
      <c r="Q267" s="238"/>
      <c r="R267" s="238"/>
      <c r="S267" s="238"/>
      <c r="T267" s="238"/>
      <c r="U267" s="238"/>
      <c r="V267" s="238"/>
      <c r="W267" s="238"/>
      <c r="X267" s="239"/>
      <c r="AT267" s="240" t="s">
        <v>195</v>
      </c>
      <c r="AU267" s="240" t="s">
        <v>82</v>
      </c>
      <c r="AV267" s="15" t="s">
        <v>82</v>
      </c>
      <c r="AW267" s="15" t="s">
        <v>5</v>
      </c>
      <c r="AX267" s="15" t="s">
        <v>74</v>
      </c>
      <c r="AY267" s="240" t="s">
        <v>160</v>
      </c>
    </row>
    <row r="268" spans="1:65" s="13" customFormat="1">
      <c r="B268" s="209"/>
      <c r="C268" s="210"/>
      <c r="D268" s="203" t="s">
        <v>195</v>
      </c>
      <c r="E268" s="211" t="s">
        <v>1</v>
      </c>
      <c r="F268" s="212" t="s">
        <v>635</v>
      </c>
      <c r="G268" s="210"/>
      <c r="H268" s="213">
        <v>26.39</v>
      </c>
      <c r="I268" s="214"/>
      <c r="J268" s="214"/>
      <c r="K268" s="210"/>
      <c r="L268" s="210"/>
      <c r="M268" s="215"/>
      <c r="N268" s="216"/>
      <c r="O268" s="217"/>
      <c r="P268" s="217"/>
      <c r="Q268" s="217"/>
      <c r="R268" s="217"/>
      <c r="S268" s="217"/>
      <c r="T268" s="217"/>
      <c r="U268" s="217"/>
      <c r="V268" s="217"/>
      <c r="W268" s="217"/>
      <c r="X268" s="218"/>
      <c r="AT268" s="219" t="s">
        <v>195</v>
      </c>
      <c r="AU268" s="219" t="s">
        <v>82</v>
      </c>
      <c r="AV268" s="13" t="s">
        <v>84</v>
      </c>
      <c r="AW268" s="13" t="s">
        <v>5</v>
      </c>
      <c r="AX268" s="13" t="s">
        <v>74</v>
      </c>
      <c r="AY268" s="219" t="s">
        <v>160</v>
      </c>
    </row>
    <row r="269" spans="1:65" s="14" customFormat="1">
      <c r="B269" s="220"/>
      <c r="C269" s="221"/>
      <c r="D269" s="203" t="s">
        <v>195</v>
      </c>
      <c r="E269" s="222" t="s">
        <v>1</v>
      </c>
      <c r="F269" s="223" t="s">
        <v>198</v>
      </c>
      <c r="G269" s="221"/>
      <c r="H269" s="224">
        <v>153.86600000000001</v>
      </c>
      <c r="I269" s="225"/>
      <c r="J269" s="225"/>
      <c r="K269" s="221"/>
      <c r="L269" s="221"/>
      <c r="M269" s="226"/>
      <c r="N269" s="227"/>
      <c r="O269" s="228"/>
      <c r="P269" s="228"/>
      <c r="Q269" s="228"/>
      <c r="R269" s="228"/>
      <c r="S269" s="228"/>
      <c r="T269" s="228"/>
      <c r="U269" s="228"/>
      <c r="V269" s="228"/>
      <c r="W269" s="228"/>
      <c r="X269" s="229"/>
      <c r="AT269" s="230" t="s">
        <v>195</v>
      </c>
      <c r="AU269" s="230" t="s">
        <v>82</v>
      </c>
      <c r="AV269" s="14" t="s">
        <v>168</v>
      </c>
      <c r="AW269" s="14" t="s">
        <v>5</v>
      </c>
      <c r="AX269" s="14" t="s">
        <v>82</v>
      </c>
      <c r="AY269" s="230" t="s">
        <v>160</v>
      </c>
    </row>
    <row r="270" spans="1:65" s="2" customFormat="1" ht="24">
      <c r="A270" s="34"/>
      <c r="B270" s="35"/>
      <c r="C270" s="189" t="s">
        <v>385</v>
      </c>
      <c r="D270" s="189" t="s">
        <v>163</v>
      </c>
      <c r="E270" s="190" t="s">
        <v>441</v>
      </c>
      <c r="F270" s="191" t="s">
        <v>442</v>
      </c>
      <c r="G270" s="192" t="s">
        <v>338</v>
      </c>
      <c r="H270" s="193">
        <v>247.5</v>
      </c>
      <c r="I270" s="194"/>
      <c r="J270" s="194"/>
      <c r="K270" s="195">
        <f>ROUND(P270*H270,2)</f>
        <v>0</v>
      </c>
      <c r="L270" s="191" t="s">
        <v>167</v>
      </c>
      <c r="M270" s="39"/>
      <c r="N270" s="196" t="s">
        <v>1</v>
      </c>
      <c r="O270" s="197" t="s">
        <v>37</v>
      </c>
      <c r="P270" s="198">
        <f>I270+J270</f>
        <v>0</v>
      </c>
      <c r="Q270" s="198">
        <f>ROUND(I270*H270,2)</f>
        <v>0</v>
      </c>
      <c r="R270" s="198">
        <f>ROUND(J270*H270,2)</f>
        <v>0</v>
      </c>
      <c r="S270" s="71"/>
      <c r="T270" s="199">
        <f>S270*H270</f>
        <v>0</v>
      </c>
      <c r="U270" s="199">
        <v>0</v>
      </c>
      <c r="V270" s="199">
        <f>U270*H270</f>
        <v>0</v>
      </c>
      <c r="W270" s="199">
        <v>0</v>
      </c>
      <c r="X270" s="200">
        <f>W270*H270</f>
        <v>0</v>
      </c>
      <c r="Y270" s="34"/>
      <c r="Z270" s="34"/>
      <c r="AA270" s="34"/>
      <c r="AB270" s="34"/>
      <c r="AC270" s="34"/>
      <c r="AD270" s="34"/>
      <c r="AE270" s="34"/>
      <c r="AR270" s="201" t="s">
        <v>388</v>
      </c>
      <c r="AT270" s="201" t="s">
        <v>163</v>
      </c>
      <c r="AU270" s="201" t="s">
        <v>82</v>
      </c>
      <c r="AY270" s="17" t="s">
        <v>160</v>
      </c>
      <c r="BE270" s="202">
        <f>IF(O270="základní",K270,0)</f>
        <v>0</v>
      </c>
      <c r="BF270" s="202">
        <f>IF(O270="snížená",K270,0)</f>
        <v>0</v>
      </c>
      <c r="BG270" s="202">
        <f>IF(O270="zákl. přenesená",K270,0)</f>
        <v>0</v>
      </c>
      <c r="BH270" s="202">
        <f>IF(O270="sníž. přenesená",K270,0)</f>
        <v>0</v>
      </c>
      <c r="BI270" s="202">
        <f>IF(O270="nulová",K270,0)</f>
        <v>0</v>
      </c>
      <c r="BJ270" s="17" t="s">
        <v>82</v>
      </c>
      <c r="BK270" s="202">
        <f>ROUND(P270*H270,2)</f>
        <v>0</v>
      </c>
      <c r="BL270" s="17" t="s">
        <v>388</v>
      </c>
      <c r="BM270" s="201" t="s">
        <v>964</v>
      </c>
    </row>
    <row r="271" spans="1:65" s="2" customFormat="1" ht="58.5">
      <c r="A271" s="34"/>
      <c r="B271" s="35"/>
      <c r="C271" s="36"/>
      <c r="D271" s="203" t="s">
        <v>170</v>
      </c>
      <c r="E271" s="36"/>
      <c r="F271" s="204" t="s">
        <v>444</v>
      </c>
      <c r="G271" s="36"/>
      <c r="H271" s="36"/>
      <c r="I271" s="205"/>
      <c r="J271" s="205"/>
      <c r="K271" s="36"/>
      <c r="L271" s="36"/>
      <c r="M271" s="39"/>
      <c r="N271" s="206"/>
      <c r="O271" s="207"/>
      <c r="P271" s="71"/>
      <c r="Q271" s="71"/>
      <c r="R271" s="71"/>
      <c r="S271" s="71"/>
      <c r="T271" s="71"/>
      <c r="U271" s="71"/>
      <c r="V271" s="71"/>
      <c r="W271" s="71"/>
      <c r="X271" s="72"/>
      <c r="Y271" s="34"/>
      <c r="Z271" s="34"/>
      <c r="AA271" s="34"/>
      <c r="AB271" s="34"/>
      <c r="AC271" s="34"/>
      <c r="AD271" s="34"/>
      <c r="AE271" s="34"/>
      <c r="AT271" s="17" t="s">
        <v>170</v>
      </c>
      <c r="AU271" s="17" t="s">
        <v>82</v>
      </c>
    </row>
    <row r="272" spans="1:65" s="13" customFormat="1">
      <c r="B272" s="209"/>
      <c r="C272" s="210"/>
      <c r="D272" s="203" t="s">
        <v>195</v>
      </c>
      <c r="E272" s="211" t="s">
        <v>1</v>
      </c>
      <c r="F272" s="212" t="s">
        <v>965</v>
      </c>
      <c r="G272" s="210"/>
      <c r="H272" s="213">
        <v>247.5</v>
      </c>
      <c r="I272" s="214"/>
      <c r="J272" s="214"/>
      <c r="K272" s="210"/>
      <c r="L272" s="210"/>
      <c r="M272" s="215"/>
      <c r="N272" s="251"/>
      <c r="O272" s="252"/>
      <c r="P272" s="252"/>
      <c r="Q272" s="252"/>
      <c r="R272" s="252"/>
      <c r="S272" s="252"/>
      <c r="T272" s="252"/>
      <c r="U272" s="252"/>
      <c r="V272" s="252"/>
      <c r="W272" s="252"/>
      <c r="X272" s="253"/>
      <c r="AT272" s="219" t="s">
        <v>195</v>
      </c>
      <c r="AU272" s="219" t="s">
        <v>82</v>
      </c>
      <c r="AV272" s="13" t="s">
        <v>84</v>
      </c>
      <c r="AW272" s="13" t="s">
        <v>5</v>
      </c>
      <c r="AX272" s="13" t="s">
        <v>82</v>
      </c>
      <c r="AY272" s="219" t="s">
        <v>160</v>
      </c>
    </row>
    <row r="273" spans="1:31" s="2" customFormat="1" ht="6.95" customHeight="1">
      <c r="A273" s="34"/>
      <c r="B273" s="54"/>
      <c r="C273" s="55"/>
      <c r="D273" s="55"/>
      <c r="E273" s="55"/>
      <c r="F273" s="55"/>
      <c r="G273" s="55"/>
      <c r="H273" s="55"/>
      <c r="I273" s="55"/>
      <c r="J273" s="55"/>
      <c r="K273" s="55"/>
      <c r="L273" s="55"/>
      <c r="M273" s="39"/>
      <c r="N273" s="34"/>
      <c r="P273" s="34"/>
      <c r="Q273" s="34"/>
      <c r="R273" s="34"/>
      <c r="S273" s="34"/>
      <c r="T273" s="34"/>
      <c r="U273" s="34"/>
      <c r="V273" s="34"/>
      <c r="W273" s="34"/>
      <c r="X273" s="34"/>
      <c r="Y273" s="34"/>
      <c r="Z273" s="34"/>
      <c r="AA273" s="34"/>
      <c r="AB273" s="34"/>
      <c r="AC273" s="34"/>
      <c r="AD273" s="34"/>
      <c r="AE273" s="34"/>
    </row>
  </sheetData>
  <sheetProtection algorithmName="SHA-512" hashValue="9TsyEQzqMQ4UbFTdf95FnYHuTB/azS2rsar9yE93tql7RRX11bHZVKlTuVRxihRsf9LZDLgwquXlzXFlkBsfCw==" saltValue="P11PFDzLrJoRfwzOUHaqvuHhdaSYGpggPn6Ur6YnGHy/vr8vkKisauR/XZeK8v56vJyaEDWHw/eDuyp46LB+6A==" spinCount="100000" sheet="1" objects="1" scenarios="1" formatColumns="0" formatRows="0" autoFilter="0"/>
  <autoFilter ref="C123:L272"/>
  <mergeCells count="9">
    <mergeCell ref="E87:H87"/>
    <mergeCell ref="E114:H114"/>
    <mergeCell ref="E116:H116"/>
    <mergeCell ref="M2:Z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14</vt:i4>
      </vt:variant>
      <vt:variant>
        <vt:lpstr>Pojmenované oblasti</vt:lpstr>
      </vt:variant>
      <vt:variant>
        <vt:i4>28</vt:i4>
      </vt:variant>
    </vt:vector>
  </HeadingPairs>
  <TitlesOfParts>
    <vt:vector size="42" baseType="lpstr">
      <vt:lpstr>Rekapitulace stavby</vt:lpstr>
      <vt:lpstr>SO 01.1 - zast. Vésky - k...</vt:lpstr>
      <vt:lpstr>SO 01.2.1 - zast. Vésky -...</vt:lpstr>
      <vt:lpstr>SO 01.2.2 - zast. Vésky -...</vt:lpstr>
      <vt:lpstr>SO 01.3.1 - zast. Vésky -...</vt:lpstr>
      <vt:lpstr>SO 01.3.2 - zast. Vésky -...</vt:lpstr>
      <vt:lpstr>SO 01.4 - zast. Vésky - o...</vt:lpstr>
      <vt:lpstr>SO 02.1 - zast. Popovice ...</vt:lpstr>
      <vt:lpstr>SO 02.2.1 - zast. Popovic...</vt:lpstr>
      <vt:lpstr>SO 02.2.2 - zast. Popovic...</vt:lpstr>
      <vt:lpstr>SO 02.3.1 - zast. Popovic...</vt:lpstr>
      <vt:lpstr>SO 02.3.2 - zast. Popovic...</vt:lpstr>
      <vt:lpstr>SO 02.4 - zast. Popovice ...</vt:lpstr>
      <vt:lpstr>VRN - VRN - SÚOŽI</vt:lpstr>
      <vt:lpstr>'Rekapitulace stavby'!Názvy_tisku</vt:lpstr>
      <vt:lpstr>'SO 01.1 - zast. Vésky - k...'!Názvy_tisku</vt:lpstr>
      <vt:lpstr>'SO 01.2.1 - zast. Vésky -...'!Názvy_tisku</vt:lpstr>
      <vt:lpstr>'SO 01.2.2 - zast. Vésky -...'!Názvy_tisku</vt:lpstr>
      <vt:lpstr>'SO 01.3.1 - zast. Vésky -...'!Názvy_tisku</vt:lpstr>
      <vt:lpstr>'SO 01.3.2 - zast. Vésky -...'!Názvy_tisku</vt:lpstr>
      <vt:lpstr>'SO 01.4 - zast. Vésky - o...'!Názvy_tisku</vt:lpstr>
      <vt:lpstr>'SO 02.1 - zast. Popovice ...'!Názvy_tisku</vt:lpstr>
      <vt:lpstr>'SO 02.2.1 - zast. Popovic...'!Názvy_tisku</vt:lpstr>
      <vt:lpstr>'SO 02.2.2 - zast. Popovic...'!Názvy_tisku</vt:lpstr>
      <vt:lpstr>'SO 02.3.1 - zast. Popovic...'!Názvy_tisku</vt:lpstr>
      <vt:lpstr>'SO 02.3.2 - zast. Popovic...'!Názvy_tisku</vt:lpstr>
      <vt:lpstr>'SO 02.4 - zast. Popovice ...'!Názvy_tisku</vt:lpstr>
      <vt:lpstr>'VRN - VRN - SÚOŽI'!Názvy_tisku</vt:lpstr>
      <vt:lpstr>'Rekapitulace stavby'!Oblast_tisku</vt:lpstr>
      <vt:lpstr>'SO 01.1 - zast. Vésky - k...'!Oblast_tisku</vt:lpstr>
      <vt:lpstr>'SO 01.2.1 - zast. Vésky -...'!Oblast_tisku</vt:lpstr>
      <vt:lpstr>'SO 01.2.2 - zast. Vésky -...'!Oblast_tisku</vt:lpstr>
      <vt:lpstr>'SO 01.3.1 - zast. Vésky -...'!Oblast_tisku</vt:lpstr>
      <vt:lpstr>'SO 01.3.2 - zast. Vésky -...'!Oblast_tisku</vt:lpstr>
      <vt:lpstr>'SO 01.4 - zast. Vésky - o...'!Oblast_tisku</vt:lpstr>
      <vt:lpstr>'SO 02.1 - zast. Popovice ...'!Oblast_tisku</vt:lpstr>
      <vt:lpstr>'SO 02.2.1 - zast. Popovic...'!Oblast_tisku</vt:lpstr>
      <vt:lpstr>'SO 02.2.2 - zast. Popovic...'!Oblast_tisku</vt:lpstr>
      <vt:lpstr>'SO 02.3.1 - zast. Popovic...'!Oblast_tisku</vt:lpstr>
      <vt:lpstr>'SO 02.3.2 - zast. Popovic...'!Oblast_tisku</vt:lpstr>
      <vt:lpstr>'SO 02.4 - zast. Popovice ...'!Oblast_tisku</vt:lpstr>
      <vt:lpstr>'VRN - VRN - SÚOŽI'!Oblast_tisku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Bětík Václav, Ing.</dc:creator>
  <cp:lastModifiedBy>Duda Vlastimil, Ing.</cp:lastModifiedBy>
  <dcterms:created xsi:type="dcterms:W3CDTF">2021-03-30T06:11:31Z</dcterms:created>
  <dcterms:modified xsi:type="dcterms:W3CDTF">2021-04-01T08:39:37Z</dcterms:modified>
</cp:coreProperties>
</file>